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oghani_r\Downloads\ماهنامه 1403\"/>
    </mc:Choice>
  </mc:AlternateContent>
  <xr:revisionPtr revIDLastSave="0" documentId="13_ncr:1_{6AF26D84-7AB0-4F47-AB7F-97BCFD11F35E}" xr6:coauthVersionLast="47" xr6:coauthVersionMax="47" xr10:uidLastSave="{00000000-0000-0000-0000-000000000000}"/>
  <bookViews>
    <workbookView xWindow="10260" yWindow="1740" windowWidth="16545" windowHeight="12750" xr2:uid="{00000000-000D-0000-FFFF-FFFF00000000}"/>
  </bookViews>
  <sheets>
    <sheet name="تناژوتن کیلومتر" sheetId="2" r:id="rId1"/>
    <sheet name="Sheet1" sheetId="1" r:id="rId2"/>
  </sheets>
  <externalReferences>
    <externalReference r:id="rId3"/>
  </externalReferences>
  <definedNames>
    <definedName name="_xlnm._FilterDatabase" localSheetId="0" hidden="1">'تناژوتن کیلومتر'!$D$91:$L$111</definedName>
    <definedName name="_xlnm.Print_Area" localSheetId="0">'تناژوتن کیلومتر'!$A$1:$AH$79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0" i="2" l="1"/>
  <c r="V60" i="2" s="1"/>
  <c r="L60" i="2"/>
  <c r="H60" i="2"/>
  <c r="D60" i="2"/>
  <c r="U59" i="2"/>
  <c r="V59" i="2" s="1"/>
  <c r="N58" i="2"/>
  <c r="N60" i="2" s="1"/>
  <c r="M58" i="2"/>
  <c r="M60" i="2" s="1"/>
  <c r="L58" i="2"/>
  <c r="K58" i="2"/>
  <c r="K60" i="2" s="1"/>
  <c r="J58" i="2"/>
  <c r="J60" i="2" s="1"/>
  <c r="I58" i="2"/>
  <c r="I60" i="2" s="1"/>
  <c r="H58" i="2"/>
  <c r="G58" i="2"/>
  <c r="G60" i="2" s="1"/>
  <c r="F58" i="2"/>
  <c r="F60" i="2" s="1"/>
  <c r="E58" i="2"/>
  <c r="E60" i="2" s="1"/>
  <c r="D58" i="2"/>
  <c r="C58" i="2"/>
  <c r="C60" i="2" s="1"/>
  <c r="O57" i="2"/>
  <c r="O56" i="2"/>
  <c r="O55" i="2"/>
  <c r="O54" i="2"/>
  <c r="O53" i="2"/>
  <c r="O52" i="2"/>
  <c r="O51" i="2"/>
  <c r="O50" i="2"/>
  <c r="O49" i="2"/>
  <c r="O48" i="2"/>
  <c r="O47" i="2"/>
  <c r="O46" i="2"/>
  <c r="S45" i="2"/>
  <c r="O45" i="2"/>
  <c r="S44" i="2"/>
  <c r="O44" i="2"/>
  <c r="S43" i="2"/>
  <c r="O43" i="2"/>
  <c r="S42" i="2"/>
  <c r="O42" i="2"/>
  <c r="S41" i="2"/>
  <c r="O41" i="2"/>
  <c r="S40" i="2"/>
  <c r="O40" i="2"/>
  <c r="S39" i="2"/>
  <c r="O39" i="2"/>
  <c r="S38" i="2"/>
  <c r="O38" i="2"/>
  <c r="S37" i="2"/>
  <c r="O37" i="2"/>
  <c r="S36" i="2"/>
  <c r="O36" i="2"/>
  <c r="V35" i="2"/>
  <c r="U35" i="2"/>
  <c r="O35" i="2"/>
  <c r="O58" i="2" s="1"/>
  <c r="T34" i="2"/>
  <c r="T35" i="2" s="1"/>
  <c r="S33" i="2"/>
  <c r="S32" i="2" s="1"/>
  <c r="V29" i="2"/>
  <c r="U29" i="2"/>
  <c r="V28" i="2"/>
  <c r="U28" i="2"/>
  <c r="V27" i="2"/>
  <c r="U27" i="2"/>
  <c r="N27" i="2"/>
  <c r="M27" i="2"/>
  <c r="L27" i="2"/>
  <c r="K27" i="2"/>
  <c r="J27" i="2"/>
  <c r="I27" i="2"/>
  <c r="H27" i="2"/>
  <c r="G27" i="2"/>
  <c r="F27" i="2"/>
  <c r="E27" i="2"/>
  <c r="D27" i="2"/>
  <c r="C27" i="2"/>
  <c r="O26" i="2"/>
  <c r="O25" i="2"/>
  <c r="O24" i="2"/>
  <c r="O23" i="2"/>
  <c r="R22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27" i="2" s="1"/>
  <c r="O60" i="2" l="1"/>
</calcChain>
</file>

<file path=xl/sharedStrings.xml><?xml version="1.0" encoding="utf-8"?>
<sst xmlns="http://schemas.openxmlformats.org/spreadsheetml/2006/main" count="203" uniqueCount="71">
  <si>
    <t>تناژبار بارگيري شده در سال 1403</t>
  </si>
  <si>
    <t>مناطق</t>
  </si>
  <si>
    <t>جمع</t>
  </si>
  <si>
    <t>ماه</t>
  </si>
  <si>
    <t>جنوب</t>
  </si>
  <si>
    <t xml:space="preserve">فروردین </t>
  </si>
  <si>
    <t xml:space="preserve">اردیبهشت </t>
  </si>
  <si>
    <t>خرداد</t>
  </si>
  <si>
    <t>تیر</t>
  </si>
  <si>
    <t>مرداد</t>
  </si>
  <si>
    <t>شهریور</t>
  </si>
  <si>
    <t>مهر</t>
  </si>
  <si>
    <t>آبان</t>
  </si>
  <si>
    <t>آذر</t>
  </si>
  <si>
    <t>دی</t>
  </si>
  <si>
    <t>بهمن</t>
  </si>
  <si>
    <t>اسفند</t>
  </si>
  <si>
    <t>لرستان</t>
  </si>
  <si>
    <t>اراك</t>
  </si>
  <si>
    <t xml:space="preserve">تهران </t>
  </si>
  <si>
    <t>شمال</t>
  </si>
  <si>
    <t>تهران</t>
  </si>
  <si>
    <t>شمال2</t>
  </si>
  <si>
    <t>شمالشرق 1</t>
  </si>
  <si>
    <t>شمالشرق 2</t>
  </si>
  <si>
    <t>شمالشرق</t>
  </si>
  <si>
    <t>خراسان</t>
  </si>
  <si>
    <t>شمالشرق2</t>
  </si>
  <si>
    <t>شمالغرب</t>
  </si>
  <si>
    <t>آذربايجان</t>
  </si>
  <si>
    <t>اصفهان</t>
  </si>
  <si>
    <t>يزد</t>
  </si>
  <si>
    <t>كرمان</t>
  </si>
  <si>
    <t>جنوبشرق</t>
  </si>
  <si>
    <t>کرمان</t>
  </si>
  <si>
    <t>هرمزگان</t>
  </si>
  <si>
    <t>قم</t>
  </si>
  <si>
    <t>زاگرس</t>
  </si>
  <si>
    <t>شرق</t>
  </si>
  <si>
    <t>فارس</t>
  </si>
  <si>
    <t>غرب</t>
  </si>
  <si>
    <t>توشه</t>
  </si>
  <si>
    <t>حمل خودرو</t>
  </si>
  <si>
    <t>---</t>
  </si>
  <si>
    <t>9ماهه98</t>
  </si>
  <si>
    <t>قابل ذکرآمار توشه تا تاریخ تهیه ماهنامه آماده نشده است.</t>
  </si>
  <si>
    <t>ماخذ : اداره كل سير و حركت</t>
  </si>
  <si>
    <t>9ماهه 97</t>
  </si>
  <si>
    <t>تن كيلومتربار مرزي  (هزار) درسال 1403</t>
  </si>
  <si>
    <t>اردیبهشت</t>
  </si>
  <si>
    <t>متوسط سير بار               (كيلومتر)</t>
  </si>
  <si>
    <t xml:space="preserve">ماخذ : اداره كل سير و حركت </t>
  </si>
  <si>
    <t>9ماهه97</t>
  </si>
  <si>
    <t>آمارتوشه و  حمل خودرو تا این تاریخ تکمیل نگردیده است.</t>
  </si>
  <si>
    <t>توجه:
از ابتدای مهر ماه سال جاری، محموله های "توشه" و "حمل خودرو" در موجودی تناژ و تن کیلومتر ادارات کل مناطق لحاظ شده است.</t>
  </si>
  <si>
    <t>میلیون نفر کیلومتر</t>
  </si>
  <si>
    <t>هزار نفر</t>
  </si>
  <si>
    <t xml:space="preserve">صفحه : 1        </t>
  </si>
  <si>
    <t xml:space="preserve">ساعت :  </t>
  </si>
  <si>
    <t xml:space="preserve">1404/01/10 </t>
  </si>
  <si>
    <t>بسمه تعالي</t>
  </si>
  <si>
    <t>شرکت راه آهن جمهوري اسلامي ايران</t>
  </si>
  <si>
    <t> 1403/12/30</t>
  </si>
  <si>
    <t>تا تاريخ </t>
  </si>
  <si>
    <t> 1403/12/01</t>
  </si>
  <si>
    <t>از تاريخ </t>
  </si>
  <si>
    <t>تن کيلومتر مبدا-مقصدي</t>
  </si>
  <si>
    <t>تن کيلومتر ناخالص حمل شده</t>
  </si>
  <si>
    <t>تن کيلومتر خالص حمل شده</t>
  </si>
  <si>
    <t>تن کيلومتر مرزي</t>
  </si>
  <si>
    <t>"اين گزارش بدون تائيد اداره کل سير و حرکت فاقد اعتبار مي باشد"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</si>
</sst>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#,##0.000"/>
  </numFmts>
  <fonts count="1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2"/>
      <name val="B Jalal"/>
      <charset val="178"/>
    </font>
    <font>
      <sz val="11"/>
      <color theme="1"/>
      <name val="B Jalal"/>
      <charset val="178"/>
    </font>
    <font>
      <sz val="11"/>
      <color theme="1"/>
      <name val="Arial"/>
      <family val="2"/>
    </font>
    <font>
      <b/>
      <sz val="10"/>
      <name val="B Jalal"/>
      <charset val="178"/>
    </font>
    <font>
      <b/>
      <sz val="9"/>
      <name val="B Jalal"/>
      <charset val="178"/>
    </font>
    <font>
      <b/>
      <sz val="9"/>
      <color theme="1"/>
      <name val="B Jalal"/>
      <charset val="178"/>
    </font>
    <font>
      <b/>
      <sz val="10"/>
      <color theme="1"/>
      <name val="B Jalal"/>
      <charset val="178"/>
    </font>
    <font>
      <sz val="10"/>
      <color theme="1"/>
      <name val="B Jalal"/>
      <charset val="178"/>
    </font>
    <font>
      <b/>
      <sz val="10"/>
      <name val="B Nazanin"/>
      <charset val="178"/>
    </font>
    <font>
      <b/>
      <sz val="8"/>
      <name val="B Jalal"/>
      <charset val="178"/>
    </font>
    <font>
      <b/>
      <sz val="11"/>
      <color theme="1"/>
      <name val="B Jalal"/>
      <charset val="178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0625">
        <fgColor indexed="9"/>
      </patternFill>
    </fill>
    <fill>
      <patternFill patternType="lightUp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3" fillId="0" borderId="0" xfId="1" applyFont="1"/>
    <xf numFmtId="0" fontId="4" fillId="0" borderId="0" xfId="1" applyFont="1"/>
    <xf numFmtId="0" fontId="4" fillId="0" borderId="2" xfId="1" applyFont="1" applyBorder="1"/>
    <xf numFmtId="0" fontId="6" fillId="0" borderId="2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center" vertical="center"/>
    </xf>
    <xf numFmtId="3" fontId="8" fillId="0" borderId="2" xfId="1" applyNumberFormat="1" applyFont="1" applyBorder="1" applyAlignment="1">
      <alignment horizontal="center" vertical="center" readingOrder="2"/>
    </xf>
    <xf numFmtId="3" fontId="8" fillId="0" borderId="2" xfId="1" applyNumberFormat="1" applyFont="1" applyBorder="1" applyAlignment="1">
      <alignment horizontal="center"/>
    </xf>
    <xf numFmtId="3" fontId="8" fillId="0" borderId="15" xfId="1" applyNumberFormat="1" applyFont="1" applyBorder="1" applyAlignment="1">
      <alignment horizontal="center" vertical="center"/>
    </xf>
    <xf numFmtId="3" fontId="8" fillId="0" borderId="16" xfId="1" applyNumberFormat="1" applyFont="1" applyBorder="1" applyAlignment="1">
      <alignment horizontal="center"/>
    </xf>
    <xf numFmtId="3" fontId="8" fillId="2" borderId="3" xfId="1" applyNumberFormat="1" applyFont="1" applyFill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 readingOrder="2"/>
    </xf>
    <xf numFmtId="3" fontId="8" fillId="2" borderId="17" xfId="1" applyNumberFormat="1" applyFont="1" applyFill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3" fontId="5" fillId="0" borderId="18" xfId="1" applyNumberFormat="1" applyFont="1" applyBorder="1" applyAlignment="1">
      <alignment horizontal="center" vertical="center"/>
    </xf>
    <xf numFmtId="3" fontId="8" fillId="0" borderId="15" xfId="1" applyNumberFormat="1" applyFont="1" applyBorder="1" applyAlignment="1">
      <alignment horizontal="center" vertical="center" readingOrder="2"/>
    </xf>
    <xf numFmtId="3" fontId="8" fillId="0" borderId="15" xfId="1" applyNumberFormat="1" applyFont="1" applyBorder="1" applyAlignment="1">
      <alignment horizontal="center"/>
    </xf>
    <xf numFmtId="0" fontId="6" fillId="3" borderId="2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3" fontId="5" fillId="0" borderId="19" xfId="1" applyNumberFormat="1" applyFont="1" applyBorder="1" applyAlignment="1">
      <alignment horizontal="center" vertical="center"/>
    </xf>
    <xf numFmtId="3" fontId="8" fillId="0" borderId="20" xfId="1" applyNumberFormat="1" applyFont="1" applyBorder="1" applyAlignment="1">
      <alignment horizontal="center"/>
    </xf>
    <xf numFmtId="164" fontId="4" fillId="0" borderId="0" xfId="1" applyNumberFormat="1" applyFont="1"/>
    <xf numFmtId="0" fontId="6" fillId="0" borderId="21" xfId="1" applyFont="1" applyBorder="1" applyAlignment="1">
      <alignment horizontal="center" vertical="center"/>
    </xf>
    <xf numFmtId="3" fontId="8" fillId="0" borderId="20" xfId="1" quotePrefix="1" applyNumberFormat="1" applyFont="1" applyBorder="1" applyAlignment="1">
      <alignment horizontal="center"/>
    </xf>
    <xf numFmtId="3" fontId="8" fillId="2" borderId="13" xfId="1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3" fontId="8" fillId="0" borderId="0" xfId="1" applyNumberFormat="1" applyFont="1" applyAlignment="1">
      <alignment horizontal="center" vertical="center" readingOrder="2"/>
    </xf>
    <xf numFmtId="3" fontId="8" fillId="0" borderId="22" xfId="1" applyNumberFormat="1" applyFont="1" applyBorder="1" applyAlignment="1">
      <alignment horizontal="center" vertical="center" readingOrder="2"/>
    </xf>
    <xf numFmtId="3" fontId="8" fillId="0" borderId="22" xfId="1" quotePrefix="1" applyNumberFormat="1" applyFont="1" applyBorder="1" applyAlignment="1">
      <alignment horizontal="center"/>
    </xf>
    <xf numFmtId="3" fontId="8" fillId="0" borderId="22" xfId="1" applyNumberFormat="1" applyFont="1" applyBorder="1" applyAlignment="1">
      <alignment horizontal="center"/>
    </xf>
    <xf numFmtId="3" fontId="8" fillId="2" borderId="12" xfId="1" applyNumberFormat="1" applyFont="1" applyFill="1" applyBorder="1" applyAlignment="1">
      <alignment horizontal="center" vertical="center"/>
    </xf>
    <xf numFmtId="1" fontId="4" fillId="0" borderId="0" xfId="1" applyNumberFormat="1" applyFont="1"/>
    <xf numFmtId="0" fontId="4" fillId="5" borderId="2" xfId="1" applyFont="1" applyFill="1" applyBorder="1"/>
    <xf numFmtId="0" fontId="6" fillId="2" borderId="23" xfId="1" applyFont="1" applyFill="1" applyBorder="1" applyAlignment="1">
      <alignment horizontal="center" vertical="center"/>
    </xf>
    <xf numFmtId="3" fontId="5" fillId="2" borderId="11" xfId="1" applyNumberFormat="1" applyFont="1" applyFill="1" applyBorder="1" applyAlignment="1">
      <alignment horizontal="center" vertical="center"/>
    </xf>
    <xf numFmtId="3" fontId="8" fillId="2" borderId="23" xfId="1" applyNumberFormat="1" applyFont="1" applyFill="1" applyBorder="1" applyAlignment="1">
      <alignment horizontal="center" vertical="center"/>
    </xf>
    <xf numFmtId="1" fontId="4" fillId="5" borderId="2" xfId="1" applyNumberFormat="1" applyFont="1" applyFill="1" applyBorder="1"/>
    <xf numFmtId="1" fontId="4" fillId="6" borderId="2" xfId="1" applyNumberFormat="1" applyFont="1" applyFill="1" applyBorder="1"/>
    <xf numFmtId="0" fontId="4" fillId="7" borderId="0" xfId="1" applyFont="1" applyFill="1"/>
    <xf numFmtId="1" fontId="3" fillId="0" borderId="0" xfId="1" applyNumberFormat="1" applyFont="1"/>
    <xf numFmtId="0" fontId="4" fillId="8" borderId="2" xfId="1" applyFont="1" applyFill="1" applyBorder="1"/>
    <xf numFmtId="165" fontId="3" fillId="0" borderId="0" xfId="1" applyNumberFormat="1" applyFont="1"/>
    <xf numFmtId="164" fontId="3" fillId="0" borderId="0" xfId="1" applyNumberFormat="1" applyFont="1"/>
    <xf numFmtId="0" fontId="4" fillId="8" borderId="2" xfId="1" applyFont="1" applyFill="1" applyBorder="1" applyAlignment="1">
      <alignment horizontal="center" vertical="center"/>
    </xf>
    <xf numFmtId="0" fontId="4" fillId="0" borderId="2" xfId="1" applyFont="1" applyBorder="1" applyAlignment="1">
      <alignment vertical="center"/>
    </xf>
    <xf numFmtId="0" fontId="6" fillId="0" borderId="0" xfId="1" applyFont="1" applyAlignment="1">
      <alignment horizontal="right" vertical="center"/>
    </xf>
    <xf numFmtId="1" fontId="6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horizontal="right" vertical="center"/>
    </xf>
    <xf numFmtId="2" fontId="3" fillId="0" borderId="0" xfId="1" applyNumberFormat="1" applyFont="1"/>
    <xf numFmtId="2" fontId="4" fillId="0" borderId="0" xfId="1" applyNumberFormat="1" applyFont="1"/>
    <xf numFmtId="3" fontId="5" fillId="0" borderId="2" xfId="1" applyNumberFormat="1" applyFont="1" applyBorder="1" applyAlignment="1">
      <alignment horizontal="center" vertical="center" readingOrder="1"/>
    </xf>
    <xf numFmtId="3" fontId="8" fillId="0" borderId="2" xfId="1" applyNumberFormat="1" applyFont="1" applyBorder="1" applyAlignment="1">
      <alignment horizontal="center" vertical="center"/>
    </xf>
    <xf numFmtId="3" fontId="8" fillId="9" borderId="16" xfId="1" applyNumberFormat="1" applyFont="1" applyFill="1" applyBorder="1" applyAlignment="1">
      <alignment horizontal="center" vertical="center"/>
    </xf>
    <xf numFmtId="0" fontId="4" fillId="0" borderId="25" xfId="1" applyFont="1" applyBorder="1"/>
    <xf numFmtId="1" fontId="8" fillId="0" borderId="0" xfId="1" applyNumberFormat="1" applyFont="1"/>
    <xf numFmtId="1" fontId="8" fillId="0" borderId="0" xfId="1" applyNumberFormat="1" applyFont="1" applyAlignment="1">
      <alignment horizontal="right" vertical="center"/>
    </xf>
    <xf numFmtId="1" fontId="5" fillId="0" borderId="0" xfId="1" applyNumberFormat="1" applyFont="1" applyAlignment="1">
      <alignment horizontal="right" vertical="center" readingOrder="1"/>
    </xf>
    <xf numFmtId="1" fontId="5" fillId="0" borderId="0" xfId="1" applyNumberFormat="1" applyFont="1" applyAlignment="1">
      <alignment horizontal="right" vertical="center"/>
    </xf>
    <xf numFmtId="3" fontId="8" fillId="0" borderId="26" xfId="1" applyNumberFormat="1" applyFont="1" applyBorder="1" applyAlignment="1">
      <alignment horizontal="center" vertical="center"/>
    </xf>
    <xf numFmtId="3" fontId="9" fillId="0" borderId="2" xfId="1" applyNumberFormat="1" applyFont="1" applyBorder="1" applyAlignment="1">
      <alignment horizontal="center"/>
    </xf>
    <xf numFmtId="0" fontId="6" fillId="10" borderId="13" xfId="1" applyFont="1" applyFill="1" applyBorder="1" applyAlignment="1">
      <alignment horizontal="center" vertical="center"/>
    </xf>
    <xf numFmtId="3" fontId="8" fillId="0" borderId="16" xfId="1" applyNumberFormat="1" applyFont="1" applyBorder="1" applyAlignment="1">
      <alignment horizontal="center" vertical="center"/>
    </xf>
    <xf numFmtId="3" fontId="8" fillId="0" borderId="27" xfId="1" applyNumberFormat="1" applyFont="1" applyBorder="1" applyAlignment="1">
      <alignment horizontal="center" vertical="center"/>
    </xf>
    <xf numFmtId="3" fontId="5" fillId="0" borderId="16" xfId="1" applyNumberFormat="1" applyFont="1" applyBorder="1" applyAlignment="1">
      <alignment horizontal="center" vertical="center" readingOrder="1"/>
    </xf>
    <xf numFmtId="3" fontId="10" fillId="0" borderId="2" xfId="1" applyNumberFormat="1" applyFont="1" applyBorder="1" applyAlignment="1">
      <alignment horizontal="center" vertical="center" readingOrder="2"/>
    </xf>
    <xf numFmtId="3" fontId="8" fillId="0" borderId="18" xfId="1" applyNumberFormat="1" applyFont="1" applyBorder="1" applyAlignment="1">
      <alignment horizontal="center" vertical="center"/>
    </xf>
    <xf numFmtId="0" fontId="4" fillId="5" borderId="0" xfId="1" applyFont="1" applyFill="1"/>
    <xf numFmtId="3" fontId="8" fillId="0" borderId="15" xfId="1" quotePrefix="1" applyNumberFormat="1" applyFont="1" applyBorder="1" applyAlignment="1">
      <alignment horizontal="center" vertical="center"/>
    </xf>
    <xf numFmtId="3" fontId="8" fillId="0" borderId="2" xfId="1" quotePrefix="1" applyNumberFormat="1" applyFont="1" applyBorder="1" applyAlignment="1">
      <alignment horizontal="center"/>
    </xf>
    <xf numFmtId="3" fontId="8" fillId="0" borderId="28" xfId="1" applyNumberFormat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3" fontId="5" fillId="0" borderId="29" xfId="1" applyNumberFormat="1" applyFont="1" applyBorder="1" applyAlignment="1">
      <alignment horizontal="center" vertical="center"/>
    </xf>
    <xf numFmtId="3" fontId="8" fillId="0" borderId="29" xfId="1" applyNumberFormat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1" fontId="8" fillId="0" borderId="0" xfId="1" applyNumberFormat="1" applyFont="1" applyAlignment="1">
      <alignment horizontal="right"/>
    </xf>
    <xf numFmtId="0" fontId="8" fillId="0" borderId="0" xfId="1" applyFont="1" applyAlignment="1">
      <alignment horizontal="right"/>
    </xf>
    <xf numFmtId="0" fontId="11" fillId="0" borderId="0" xfId="1" applyFont="1"/>
    <xf numFmtId="2" fontId="11" fillId="0" borderId="0" xfId="1" applyNumberFormat="1" applyFont="1" applyAlignment="1">
      <alignment horizontal="right" vertical="center"/>
    </xf>
    <xf numFmtId="1" fontId="3" fillId="0" borderId="0" xfId="1" applyNumberFormat="1" applyFont="1" applyAlignment="1">
      <alignment horizontal="center"/>
    </xf>
    <xf numFmtId="0" fontId="4" fillId="5" borderId="15" xfId="1" applyFont="1" applyFill="1" applyBorder="1"/>
    <xf numFmtId="1" fontId="4" fillId="11" borderId="2" xfId="1" applyNumberFormat="1" applyFont="1" applyFill="1" applyBorder="1"/>
    <xf numFmtId="1" fontId="4" fillId="7" borderId="2" xfId="1" applyNumberFormat="1" applyFont="1" applyFill="1" applyBorder="1"/>
    <xf numFmtId="0" fontId="6" fillId="12" borderId="4" xfId="1" applyFont="1" applyFill="1" applyBorder="1" applyAlignment="1">
      <alignment vertical="center"/>
    </xf>
    <xf numFmtId="1" fontId="5" fillId="12" borderId="4" xfId="1" applyNumberFormat="1" applyFont="1" applyFill="1" applyBorder="1" applyAlignment="1">
      <alignment horizontal="center" vertical="center"/>
    </xf>
    <xf numFmtId="1" fontId="5" fillId="12" borderId="23" xfId="1" applyNumberFormat="1" applyFont="1" applyFill="1" applyBorder="1" applyAlignment="1">
      <alignment horizontal="right" vertical="center"/>
    </xf>
    <xf numFmtId="1" fontId="4" fillId="8" borderId="2" xfId="1" applyNumberFormat="1" applyFont="1" applyFill="1" applyBorder="1" applyAlignment="1">
      <alignment horizontal="right" vertical="center"/>
    </xf>
    <xf numFmtId="1" fontId="4" fillId="13" borderId="2" xfId="1" applyNumberFormat="1" applyFont="1" applyFill="1" applyBorder="1" applyAlignment="1">
      <alignment horizontal="right" vertical="center"/>
    </xf>
    <xf numFmtId="1" fontId="4" fillId="14" borderId="2" xfId="1" applyNumberFormat="1" applyFont="1" applyFill="1" applyBorder="1" applyAlignment="1">
      <alignment horizontal="right" vertical="center"/>
    </xf>
    <xf numFmtId="1" fontId="4" fillId="0" borderId="0" xfId="1" applyNumberFormat="1" applyFont="1" applyAlignment="1">
      <alignment horizontal="right" vertical="center"/>
    </xf>
    <xf numFmtId="1" fontId="4" fillId="8" borderId="2" xfId="1" applyNumberFormat="1" applyFont="1" applyFill="1" applyBorder="1"/>
    <xf numFmtId="1" fontId="4" fillId="15" borderId="0" xfId="1" applyNumberFormat="1" applyFont="1" applyFill="1"/>
    <xf numFmtId="19" fontId="4" fillId="0" borderId="0" xfId="1" applyNumberFormat="1" applyFont="1"/>
    <xf numFmtId="166" fontId="4" fillId="0" borderId="0" xfId="1" applyNumberFormat="1" applyFont="1"/>
    <xf numFmtId="3" fontId="4" fillId="0" borderId="0" xfId="1" applyNumberFormat="1" applyFont="1"/>
    <xf numFmtId="0" fontId="6" fillId="0" borderId="0" xfId="1" applyFont="1" applyAlignment="1">
      <alignment horizontal="right" vertical="center"/>
    </xf>
    <xf numFmtId="0" fontId="12" fillId="15" borderId="0" xfId="1" applyFont="1" applyFill="1" applyAlignment="1">
      <alignment horizontal="right" vertical="center" wrapText="1"/>
    </xf>
    <xf numFmtId="0" fontId="12" fillId="15" borderId="0" xfId="1" applyFont="1" applyFill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3" fillId="0" borderId="24" xfId="1" applyFont="1" applyBorder="1" applyAlignment="1">
      <alignment horizontal="right"/>
    </xf>
  </cellXfs>
  <cellStyles count="2">
    <cellStyle name="Normal" xfId="0" builtinId="0"/>
    <cellStyle name="Normal 2" xfId="1" xr:uid="{8C1C6A54-FE92-4BF5-A01F-201C9121EB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ohernezhad\mahname\1401\11\mahname1114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ناژوتن کیلومتر"/>
      <sheetName val="تفکیک کالا"/>
      <sheetName val="تعدادواگن بارگیری شده"/>
      <sheetName val="تعداد واگن وارده&amp;صادره"/>
      <sheetName val="تناژ وارده&amp;صادره "/>
      <sheetName val="تن کیلومتر وارده&amp;صادره "/>
      <sheetName val="ترانزیت نفتی و غیر نفتی"/>
      <sheetName val="ترانزیت "/>
      <sheetName val="کارکرد باري"/>
      <sheetName val="کارکرد مسافری"/>
      <sheetName val="Sheet1 (2)"/>
      <sheetName val="واگن باري در گردش (کل)"/>
      <sheetName val="واگن باري در سرويس"/>
      <sheetName val="لکوموتيو درگردش"/>
      <sheetName val="لکوموتيو  درسرويس"/>
      <sheetName val="ميانگين روزانه لکوموتيوها"/>
      <sheetName val="مسافت پيموده شده لکوموتيو"/>
      <sheetName val="گازوئيل اصلي"/>
      <sheetName val="بهسازي"/>
      <sheetName val="بازسازي"/>
      <sheetName val="Sheet2"/>
      <sheetName val="نيروي انساني"/>
      <sheetName val="Sheet1"/>
      <sheetName val="مسافر"/>
      <sheetName val="مسافر حومه ای "/>
      <sheetName val="نفر کيلومتر"/>
      <sheetName val="نفر کيلومتر حومه ای"/>
      <sheetName val="سالن هاي مسافري"/>
      <sheetName val="Sheet3"/>
    </sheetNames>
    <sheetDataSet>
      <sheetData sheetId="0">
        <row r="1">
          <cell r="AM1" t="str">
            <v>جمع</v>
          </cell>
        </row>
        <row r="39">
          <cell r="AO39" t="str">
            <v xml:space="preserve">فروردین </v>
          </cell>
        </row>
        <row r="40">
          <cell r="AO40" t="str">
            <v xml:space="preserve">اردیبهشت </v>
          </cell>
        </row>
        <row r="41">
          <cell r="AO41" t="str">
            <v>خرداد</v>
          </cell>
        </row>
        <row r="42">
          <cell r="AO42" t="str">
            <v>تیر</v>
          </cell>
        </row>
        <row r="43">
          <cell r="AO43" t="str">
            <v>مرداد</v>
          </cell>
        </row>
        <row r="44">
          <cell r="AO44" t="str">
            <v>شهریور</v>
          </cell>
        </row>
        <row r="45">
          <cell r="AO45" t="str">
            <v>مهر</v>
          </cell>
        </row>
        <row r="46">
          <cell r="AO46" t="str">
            <v>آبان</v>
          </cell>
        </row>
        <row r="47">
          <cell r="AO47" t="str">
            <v>آذر</v>
          </cell>
        </row>
        <row r="48">
          <cell r="AO48" t="str">
            <v>دی</v>
          </cell>
        </row>
        <row r="49">
          <cell r="AO49" t="str">
            <v>بهمن</v>
          </cell>
        </row>
        <row r="50">
          <cell r="AO50" t="str">
            <v>اسفند</v>
          </cell>
        </row>
      </sheetData>
      <sheetData sheetId="1"/>
      <sheetData sheetId="2">
        <row r="4">
          <cell r="O4" t="str">
            <v>جمع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8EF01-1C71-44DC-8715-6E97760B2D4A}">
  <sheetPr>
    <tabColor rgb="FF00B050"/>
  </sheetPr>
  <dimension ref="B1:AP199"/>
  <sheetViews>
    <sheetView rightToLeft="1" tabSelected="1" view="pageBreakPreview" topLeftCell="H65" zoomScale="90" zoomScaleNormal="80" zoomScaleSheetLayoutView="90" workbookViewId="0">
      <selection activeCell="J66" sqref="J66"/>
    </sheetView>
  </sheetViews>
  <sheetFormatPr defaultColWidth="9" defaultRowHeight="14.25" x14ac:dyDescent="0.2"/>
  <cols>
    <col min="1" max="1" width="1.375" style="2" customWidth="1"/>
    <col min="2" max="2" width="11.125" style="2" customWidth="1"/>
    <col min="3" max="3" width="9.875" style="2" customWidth="1"/>
    <col min="4" max="6" width="10.875" style="2" bestFit="1" customWidth="1"/>
    <col min="7" max="7" width="14.375" style="2" bestFit="1" customWidth="1"/>
    <col min="8" max="8" width="9.875" style="2" customWidth="1"/>
    <col min="9" max="9" width="10.875" style="2" bestFit="1" customWidth="1"/>
    <col min="10" max="10" width="12.75" style="2" bestFit="1" customWidth="1"/>
    <col min="11" max="12" width="9.875" style="2" bestFit="1" customWidth="1"/>
    <col min="13" max="13" width="9.875" style="2" customWidth="1"/>
    <col min="14" max="14" width="9.875" style="2" bestFit="1" customWidth="1"/>
    <col min="15" max="15" width="11.375" style="2" customWidth="1"/>
    <col min="16" max="16" width="9" style="2"/>
    <col min="17" max="17" width="11.25" style="2" hidden="1" customWidth="1"/>
    <col min="18" max="18" width="14.375" style="2" hidden="1" customWidth="1"/>
    <col min="19" max="19" width="14.125" style="2" hidden="1" customWidth="1"/>
    <col min="20" max="23" width="14.375" style="2" hidden="1" customWidth="1"/>
    <col min="24" max="26" width="14.375" style="2" bestFit="1" customWidth="1"/>
    <col min="27" max="28" width="11.625" style="2" customWidth="1"/>
    <col min="29" max="29" width="13.875" style="2" customWidth="1"/>
    <col min="30" max="16384" width="9" style="2"/>
  </cols>
  <sheetData>
    <row r="1" spans="2:42" ht="21.75" customHeight="1" thickBot="1" x14ac:dyDescent="0.55000000000000004">
      <c r="B1" s="105" t="s">
        <v>0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"/>
      <c r="AL1" s="3" t="s">
        <v>1</v>
      </c>
      <c r="AM1" s="3" t="s">
        <v>2</v>
      </c>
      <c r="AO1" s="2" t="s">
        <v>3</v>
      </c>
    </row>
    <row r="2" spans="2:42" ht="17.25" customHeight="1" thickBot="1" x14ac:dyDescent="0.25">
      <c r="B2" s="106" t="s">
        <v>1</v>
      </c>
      <c r="C2" s="108" t="s">
        <v>3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  <c r="O2" s="111" t="s">
        <v>2</v>
      </c>
      <c r="AL2" s="4" t="s">
        <v>4</v>
      </c>
      <c r="AM2" s="3">
        <v>4649738</v>
      </c>
      <c r="AO2" s="3" t="s">
        <v>5</v>
      </c>
      <c r="AP2" s="3">
        <v>4267001</v>
      </c>
    </row>
    <row r="3" spans="2:42" ht="17.25" customHeight="1" thickBot="1" x14ac:dyDescent="0.25">
      <c r="B3" s="107"/>
      <c r="C3" s="5" t="s">
        <v>5</v>
      </c>
      <c r="D3" s="6" t="s">
        <v>6</v>
      </c>
      <c r="E3" s="7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9" t="s">
        <v>16</v>
      </c>
      <c r="O3" s="112"/>
      <c r="AL3" s="4" t="s">
        <v>17</v>
      </c>
      <c r="AM3" s="3">
        <v>315930</v>
      </c>
      <c r="AO3" s="3" t="s">
        <v>6</v>
      </c>
      <c r="AP3" s="3">
        <v>4567988</v>
      </c>
    </row>
    <row r="4" spans="2:42" ht="19.5" x14ac:dyDescent="0.55000000000000004">
      <c r="B4" s="10" t="s">
        <v>4</v>
      </c>
      <c r="C4" s="11">
        <v>265375</v>
      </c>
      <c r="D4" s="12">
        <v>270367</v>
      </c>
      <c r="E4" s="13">
        <v>293883</v>
      </c>
      <c r="F4" s="13">
        <v>215766</v>
      </c>
      <c r="G4" s="13">
        <v>181151</v>
      </c>
      <c r="H4" s="12">
        <v>239422</v>
      </c>
      <c r="I4" s="14">
        <v>313422</v>
      </c>
      <c r="J4" s="14">
        <v>330155</v>
      </c>
      <c r="K4" s="14">
        <v>341678</v>
      </c>
      <c r="L4" s="14">
        <v>321600</v>
      </c>
      <c r="M4" s="14">
        <v>305210</v>
      </c>
      <c r="N4" s="15">
        <v>265693</v>
      </c>
      <c r="O4" s="16">
        <f>SUM(C4:N4)</f>
        <v>3343722</v>
      </c>
      <c r="AL4" s="4" t="s">
        <v>18</v>
      </c>
      <c r="AM4" s="3">
        <v>1123275</v>
      </c>
      <c r="AO4" s="3" t="s">
        <v>7</v>
      </c>
      <c r="AP4" s="3">
        <v>4035284</v>
      </c>
    </row>
    <row r="5" spans="2:42" ht="19.5" x14ac:dyDescent="0.55000000000000004">
      <c r="B5" s="10" t="s">
        <v>17</v>
      </c>
      <c r="C5" s="11">
        <v>35135</v>
      </c>
      <c r="D5" s="17">
        <v>31750</v>
      </c>
      <c r="E5" s="13">
        <v>38435</v>
      </c>
      <c r="F5" s="13">
        <v>27330</v>
      </c>
      <c r="G5" s="13">
        <v>8080</v>
      </c>
      <c r="H5" s="12">
        <v>3695</v>
      </c>
      <c r="I5" s="14">
        <v>8520</v>
      </c>
      <c r="J5" s="14">
        <v>6745</v>
      </c>
      <c r="K5" s="14">
        <v>4005</v>
      </c>
      <c r="L5" s="14">
        <v>4655</v>
      </c>
      <c r="M5" s="14">
        <v>10380</v>
      </c>
      <c r="N5" s="15">
        <v>7140</v>
      </c>
      <c r="O5" s="18">
        <f t="shared" ref="O5:O26" si="0">SUM(C5:N5)</f>
        <v>185870</v>
      </c>
      <c r="AL5" s="4" t="s">
        <v>19</v>
      </c>
      <c r="AM5" s="3">
        <v>2025396</v>
      </c>
      <c r="AO5" s="3" t="s">
        <v>8</v>
      </c>
      <c r="AP5" s="3">
        <v>3932976</v>
      </c>
    </row>
    <row r="6" spans="2:42" ht="19.5" x14ac:dyDescent="0.55000000000000004">
      <c r="B6" s="10" t="s">
        <v>18</v>
      </c>
      <c r="C6" s="11">
        <v>111735</v>
      </c>
      <c r="D6" s="12">
        <v>132845</v>
      </c>
      <c r="E6" s="13">
        <v>133965</v>
      </c>
      <c r="F6" s="13">
        <v>108405</v>
      </c>
      <c r="G6" s="13">
        <v>120590</v>
      </c>
      <c r="H6" s="12">
        <v>111080</v>
      </c>
      <c r="I6" s="14">
        <v>135875</v>
      </c>
      <c r="J6" s="14">
        <v>99850</v>
      </c>
      <c r="K6" s="14">
        <v>119385</v>
      </c>
      <c r="L6" s="14">
        <v>66695</v>
      </c>
      <c r="M6" s="14">
        <v>69955</v>
      </c>
      <c r="N6" s="15">
        <v>72920</v>
      </c>
      <c r="O6" s="18">
        <f t="shared" si="0"/>
        <v>1283300</v>
      </c>
      <c r="AL6" s="4" t="s">
        <v>20</v>
      </c>
      <c r="AM6" s="3">
        <v>167910</v>
      </c>
      <c r="AO6" s="3" t="s">
        <v>9</v>
      </c>
      <c r="AP6" s="3">
        <v>3637206</v>
      </c>
    </row>
    <row r="7" spans="2:42" ht="19.5" x14ac:dyDescent="0.55000000000000004">
      <c r="B7" s="19" t="s">
        <v>21</v>
      </c>
      <c r="C7" s="20">
        <v>159311</v>
      </c>
      <c r="D7" s="21">
        <v>140009</v>
      </c>
      <c r="E7" s="22">
        <v>117627</v>
      </c>
      <c r="F7" s="22">
        <v>144282</v>
      </c>
      <c r="G7" s="22">
        <v>148775</v>
      </c>
      <c r="H7" s="12">
        <v>144627</v>
      </c>
      <c r="I7" s="14">
        <v>142717</v>
      </c>
      <c r="J7" s="14">
        <v>158922</v>
      </c>
      <c r="K7" s="14">
        <v>133492</v>
      </c>
      <c r="L7" s="14">
        <v>134903</v>
      </c>
      <c r="M7" s="14">
        <v>125445</v>
      </c>
      <c r="N7" s="15">
        <v>120882</v>
      </c>
      <c r="O7" s="18">
        <f t="shared" si="0"/>
        <v>1670992</v>
      </c>
      <c r="AL7" s="4" t="s">
        <v>22</v>
      </c>
      <c r="AM7" s="3">
        <v>1051132</v>
      </c>
      <c r="AO7" s="3" t="s">
        <v>10</v>
      </c>
      <c r="AP7" s="3">
        <v>3725684</v>
      </c>
    </row>
    <row r="8" spans="2:42" ht="19.5" x14ac:dyDescent="0.55000000000000004">
      <c r="B8" s="10" t="s">
        <v>20</v>
      </c>
      <c r="C8" s="11">
        <v>8857</v>
      </c>
      <c r="D8" s="12">
        <v>10594</v>
      </c>
      <c r="E8" s="13">
        <v>15727</v>
      </c>
      <c r="F8" s="13">
        <v>17213</v>
      </c>
      <c r="G8" s="13">
        <v>12210</v>
      </c>
      <c r="H8" s="12">
        <v>8264</v>
      </c>
      <c r="I8" s="14">
        <v>14332</v>
      </c>
      <c r="J8" s="14">
        <v>10123</v>
      </c>
      <c r="K8" s="14">
        <v>13219</v>
      </c>
      <c r="L8" s="14">
        <v>8893</v>
      </c>
      <c r="M8" s="14">
        <v>19985</v>
      </c>
      <c r="N8" s="15">
        <v>9673</v>
      </c>
      <c r="O8" s="18">
        <f t="shared" si="0"/>
        <v>149090</v>
      </c>
      <c r="AL8" s="4" t="s">
        <v>23</v>
      </c>
      <c r="AM8" s="3">
        <v>439000</v>
      </c>
      <c r="AO8" s="3" t="s">
        <v>11</v>
      </c>
      <c r="AP8" s="3">
        <v>3758992</v>
      </c>
    </row>
    <row r="9" spans="2:42" ht="19.5" x14ac:dyDescent="0.55000000000000004">
      <c r="B9" s="10" t="s">
        <v>22</v>
      </c>
      <c r="C9" s="11">
        <v>104861</v>
      </c>
      <c r="D9" s="12">
        <v>121225</v>
      </c>
      <c r="E9" s="13">
        <v>112390</v>
      </c>
      <c r="F9" s="13">
        <v>68505</v>
      </c>
      <c r="G9" s="13">
        <v>60806</v>
      </c>
      <c r="H9" s="12">
        <v>54229</v>
      </c>
      <c r="I9" s="14">
        <v>70472</v>
      </c>
      <c r="J9" s="14">
        <v>69769</v>
      </c>
      <c r="K9" s="14">
        <v>82930</v>
      </c>
      <c r="L9" s="14">
        <v>72416</v>
      </c>
      <c r="M9" s="14">
        <v>68171</v>
      </c>
      <c r="N9" s="15">
        <v>89401</v>
      </c>
      <c r="O9" s="18">
        <f t="shared" si="0"/>
        <v>975175</v>
      </c>
      <c r="AL9" s="4" t="s">
        <v>24</v>
      </c>
      <c r="AM9" s="3">
        <v>438470</v>
      </c>
      <c r="AO9" s="3" t="s">
        <v>12</v>
      </c>
      <c r="AP9" s="3">
        <v>3882527</v>
      </c>
    </row>
    <row r="10" spans="2:42" ht="19.5" x14ac:dyDescent="0.55000000000000004">
      <c r="B10" s="10" t="s">
        <v>25</v>
      </c>
      <c r="C10" s="11">
        <v>22578</v>
      </c>
      <c r="D10" s="12">
        <v>28444</v>
      </c>
      <c r="E10" s="13">
        <v>30298</v>
      </c>
      <c r="F10" s="13">
        <v>26139</v>
      </c>
      <c r="G10" s="13">
        <v>29974</v>
      </c>
      <c r="H10" s="12">
        <v>26649</v>
      </c>
      <c r="I10" s="14">
        <v>45448</v>
      </c>
      <c r="J10" s="14">
        <v>40571</v>
      </c>
      <c r="K10" s="14">
        <v>28714</v>
      </c>
      <c r="L10" s="14">
        <v>23010</v>
      </c>
      <c r="M10" s="14">
        <v>24845</v>
      </c>
      <c r="N10" s="15">
        <v>29081</v>
      </c>
      <c r="O10" s="18">
        <f t="shared" si="0"/>
        <v>355751</v>
      </c>
      <c r="AL10" s="4" t="s">
        <v>26</v>
      </c>
      <c r="AM10" s="3">
        <v>2910566</v>
      </c>
      <c r="AO10" s="3" t="s">
        <v>13</v>
      </c>
      <c r="AP10" s="3">
        <v>3770702</v>
      </c>
    </row>
    <row r="11" spans="2:42" ht="19.5" x14ac:dyDescent="0.55000000000000004">
      <c r="B11" s="10" t="s">
        <v>27</v>
      </c>
      <c r="C11" s="11">
        <v>30000</v>
      </c>
      <c r="D11" s="12">
        <v>41174</v>
      </c>
      <c r="E11" s="13">
        <v>41107</v>
      </c>
      <c r="F11" s="13">
        <v>55314</v>
      </c>
      <c r="G11" s="13">
        <v>61230</v>
      </c>
      <c r="H11" s="12">
        <v>69999</v>
      </c>
      <c r="I11" s="14">
        <v>77257</v>
      </c>
      <c r="J11" s="14">
        <v>65128</v>
      </c>
      <c r="K11" s="14">
        <v>59067</v>
      </c>
      <c r="L11" s="14">
        <v>55085</v>
      </c>
      <c r="M11" s="14">
        <v>63178</v>
      </c>
      <c r="N11" s="15">
        <v>72234</v>
      </c>
      <c r="O11" s="18">
        <f t="shared" si="0"/>
        <v>690773</v>
      </c>
      <c r="AL11" s="4" t="s">
        <v>28</v>
      </c>
      <c r="AM11" s="3">
        <v>616320</v>
      </c>
      <c r="AO11" s="3" t="s">
        <v>14</v>
      </c>
      <c r="AP11" s="3">
        <v>3619450</v>
      </c>
    </row>
    <row r="12" spans="2:42" ht="19.5" x14ac:dyDescent="0.55000000000000004">
      <c r="B12" s="10" t="s">
        <v>26</v>
      </c>
      <c r="C12" s="11">
        <v>181418</v>
      </c>
      <c r="D12" s="12">
        <v>211780</v>
      </c>
      <c r="E12" s="13">
        <v>220857</v>
      </c>
      <c r="F12" s="13">
        <v>202096</v>
      </c>
      <c r="G12" s="13">
        <v>222146</v>
      </c>
      <c r="H12" s="12">
        <v>220144</v>
      </c>
      <c r="I12" s="14">
        <v>293897</v>
      </c>
      <c r="J12" s="14">
        <v>279962</v>
      </c>
      <c r="K12" s="14">
        <v>273877</v>
      </c>
      <c r="L12" s="14">
        <v>319985</v>
      </c>
      <c r="M12" s="14">
        <v>321665</v>
      </c>
      <c r="N12" s="15">
        <v>317379</v>
      </c>
      <c r="O12" s="18">
        <f t="shared" si="0"/>
        <v>3065206</v>
      </c>
      <c r="AL12" s="4" t="s">
        <v>29</v>
      </c>
      <c r="AM12" s="3">
        <v>1400134</v>
      </c>
      <c r="AO12" s="3" t="s">
        <v>15</v>
      </c>
      <c r="AP12" s="3">
        <v>3828951</v>
      </c>
    </row>
    <row r="13" spans="2:42" ht="19.5" x14ac:dyDescent="0.55000000000000004">
      <c r="B13" s="10" t="s">
        <v>28</v>
      </c>
      <c r="C13" s="11">
        <v>27891</v>
      </c>
      <c r="D13" s="12">
        <v>24120</v>
      </c>
      <c r="E13" s="13">
        <v>18160</v>
      </c>
      <c r="F13" s="13">
        <v>26963</v>
      </c>
      <c r="G13" s="13">
        <v>29531</v>
      </c>
      <c r="H13" s="12">
        <v>32953</v>
      </c>
      <c r="I13" s="14">
        <v>35736</v>
      </c>
      <c r="J13" s="14">
        <v>33621</v>
      </c>
      <c r="K13" s="14">
        <v>21412</v>
      </c>
      <c r="L13" s="14">
        <v>46086</v>
      </c>
      <c r="M13" s="14">
        <v>31045</v>
      </c>
      <c r="N13" s="15">
        <v>14769</v>
      </c>
      <c r="O13" s="18">
        <f t="shared" si="0"/>
        <v>342287</v>
      </c>
      <c r="AL13" s="4" t="s">
        <v>30</v>
      </c>
      <c r="AM13" s="3">
        <v>4431412</v>
      </c>
      <c r="AO13" s="3" t="s">
        <v>16</v>
      </c>
      <c r="AP13" s="3">
        <v>3885686</v>
      </c>
    </row>
    <row r="14" spans="2:42" ht="19.5" x14ac:dyDescent="0.55000000000000004">
      <c r="B14" s="10" t="s">
        <v>29</v>
      </c>
      <c r="C14" s="11">
        <v>106115</v>
      </c>
      <c r="D14" s="12">
        <v>96471</v>
      </c>
      <c r="E14" s="13">
        <v>111104</v>
      </c>
      <c r="F14" s="13">
        <v>95001</v>
      </c>
      <c r="G14" s="13">
        <v>105433</v>
      </c>
      <c r="H14" s="12">
        <v>104234</v>
      </c>
      <c r="I14" s="14">
        <v>126228</v>
      </c>
      <c r="J14" s="14">
        <v>133764</v>
      </c>
      <c r="K14" s="14">
        <v>101615</v>
      </c>
      <c r="L14" s="14">
        <v>93104</v>
      </c>
      <c r="M14" s="14">
        <v>105170</v>
      </c>
      <c r="N14" s="15">
        <v>92232</v>
      </c>
      <c r="O14" s="18">
        <f t="shared" si="0"/>
        <v>1270471</v>
      </c>
      <c r="AL14" s="23" t="s">
        <v>31</v>
      </c>
      <c r="AM14" s="3">
        <v>13686326</v>
      </c>
    </row>
    <row r="15" spans="2:42" ht="19.5" x14ac:dyDescent="0.55000000000000004">
      <c r="B15" s="10" t="s">
        <v>30</v>
      </c>
      <c r="C15" s="11">
        <v>244850</v>
      </c>
      <c r="D15" s="12">
        <v>241577</v>
      </c>
      <c r="E15" s="13">
        <v>237483</v>
      </c>
      <c r="F15" s="13">
        <v>189264</v>
      </c>
      <c r="G15" s="13">
        <v>164555</v>
      </c>
      <c r="H15" s="12">
        <v>222042</v>
      </c>
      <c r="I15" s="14">
        <v>257963</v>
      </c>
      <c r="J15" s="14">
        <v>206220</v>
      </c>
      <c r="K15" s="14">
        <v>225953</v>
      </c>
      <c r="L15" s="14">
        <v>224847</v>
      </c>
      <c r="M15" s="14">
        <v>205311</v>
      </c>
      <c r="N15" s="15">
        <v>233950</v>
      </c>
      <c r="O15" s="18">
        <f t="shared" si="0"/>
        <v>2654015</v>
      </c>
      <c r="AL15" s="4" t="s">
        <v>32</v>
      </c>
      <c r="AM15" s="3">
        <v>1091690</v>
      </c>
    </row>
    <row r="16" spans="2:42" ht="19.5" x14ac:dyDescent="0.55000000000000004">
      <c r="B16" s="24" t="s">
        <v>31</v>
      </c>
      <c r="C16" s="11">
        <v>950519</v>
      </c>
      <c r="D16" s="12">
        <v>893566</v>
      </c>
      <c r="E16" s="13">
        <v>758708</v>
      </c>
      <c r="F16" s="13">
        <v>784742</v>
      </c>
      <c r="G16" s="13">
        <v>849392</v>
      </c>
      <c r="H16" s="12">
        <v>952431</v>
      </c>
      <c r="I16" s="14">
        <v>762720</v>
      </c>
      <c r="J16" s="14">
        <v>933568</v>
      </c>
      <c r="K16" s="14">
        <v>939997</v>
      </c>
      <c r="L16" s="14">
        <v>1034220</v>
      </c>
      <c r="M16" s="14">
        <v>891232</v>
      </c>
      <c r="N16" s="15">
        <v>821417</v>
      </c>
      <c r="O16" s="18">
        <f t="shared" si="0"/>
        <v>10572512</v>
      </c>
      <c r="AL16" s="25" t="s">
        <v>33</v>
      </c>
      <c r="AM16" s="3">
        <v>147284</v>
      </c>
    </row>
    <row r="17" spans="2:39" ht="19.5" x14ac:dyDescent="0.55000000000000004">
      <c r="B17" s="10" t="s">
        <v>34</v>
      </c>
      <c r="C17" s="11">
        <v>92508</v>
      </c>
      <c r="D17" s="17">
        <v>108500</v>
      </c>
      <c r="E17" s="13">
        <v>52670</v>
      </c>
      <c r="F17" s="13">
        <v>31983</v>
      </c>
      <c r="G17" s="13">
        <v>34677</v>
      </c>
      <c r="H17" s="12">
        <v>34730</v>
      </c>
      <c r="I17" s="14">
        <v>56474</v>
      </c>
      <c r="J17" s="14">
        <v>54114</v>
      </c>
      <c r="K17" s="14">
        <v>56381</v>
      </c>
      <c r="L17" s="14">
        <v>55489</v>
      </c>
      <c r="M17" s="14">
        <v>75791</v>
      </c>
      <c r="N17" s="15">
        <v>89847</v>
      </c>
      <c r="O17" s="18">
        <f t="shared" si="0"/>
        <v>743164</v>
      </c>
      <c r="AL17" s="4" t="s">
        <v>35</v>
      </c>
      <c r="AM17" s="3">
        <v>6052951</v>
      </c>
    </row>
    <row r="18" spans="2:39" ht="19.5" x14ac:dyDescent="0.55000000000000004">
      <c r="B18" s="26" t="s">
        <v>33</v>
      </c>
      <c r="C18" s="11">
        <v>5635</v>
      </c>
      <c r="D18" s="12">
        <v>4607</v>
      </c>
      <c r="E18" s="13">
        <v>5166</v>
      </c>
      <c r="F18" s="13">
        <v>7003</v>
      </c>
      <c r="G18" s="13">
        <v>6859</v>
      </c>
      <c r="H18" s="12">
        <v>5047</v>
      </c>
      <c r="I18" s="14">
        <v>7156</v>
      </c>
      <c r="J18" s="14">
        <v>6164</v>
      </c>
      <c r="K18" s="14">
        <v>6361</v>
      </c>
      <c r="L18" s="14">
        <v>7094</v>
      </c>
      <c r="M18" s="14">
        <v>14986</v>
      </c>
      <c r="N18" s="15">
        <v>43911</v>
      </c>
      <c r="O18" s="18">
        <f t="shared" si="0"/>
        <v>119989</v>
      </c>
      <c r="AL18" s="4" t="s">
        <v>36</v>
      </c>
      <c r="AM18" s="3">
        <v>291577</v>
      </c>
    </row>
    <row r="19" spans="2:39" ht="19.5" x14ac:dyDescent="0.55000000000000004">
      <c r="B19" s="10" t="s">
        <v>35</v>
      </c>
      <c r="C19" s="11">
        <v>443821</v>
      </c>
      <c r="D19" s="17">
        <v>382259</v>
      </c>
      <c r="E19" s="13">
        <v>406195</v>
      </c>
      <c r="F19" s="13">
        <v>453209</v>
      </c>
      <c r="G19" s="13">
        <v>496235</v>
      </c>
      <c r="H19" s="12">
        <v>517036</v>
      </c>
      <c r="I19" s="14">
        <v>534731</v>
      </c>
      <c r="J19" s="14">
        <v>489140</v>
      </c>
      <c r="K19" s="14">
        <v>467573</v>
      </c>
      <c r="L19" s="14">
        <v>449647</v>
      </c>
      <c r="M19" s="14">
        <v>547660</v>
      </c>
      <c r="N19" s="15">
        <v>395906</v>
      </c>
      <c r="O19" s="18">
        <f t="shared" si="0"/>
        <v>5583412</v>
      </c>
      <c r="AL19" s="4" t="s">
        <v>37</v>
      </c>
      <c r="AM19" s="3">
        <v>98028</v>
      </c>
    </row>
    <row r="20" spans="2:39" ht="19.5" x14ac:dyDescent="0.55000000000000004">
      <c r="B20" s="10" t="s">
        <v>36</v>
      </c>
      <c r="C20" s="27">
        <v>17448</v>
      </c>
      <c r="D20" s="12">
        <v>29760</v>
      </c>
      <c r="E20" s="28">
        <v>24629</v>
      </c>
      <c r="F20" s="28">
        <v>17955</v>
      </c>
      <c r="G20" s="28">
        <v>17481</v>
      </c>
      <c r="H20" s="12">
        <v>17888</v>
      </c>
      <c r="I20" s="14">
        <v>24886</v>
      </c>
      <c r="J20" s="14">
        <v>29487</v>
      </c>
      <c r="K20" s="14">
        <v>15567</v>
      </c>
      <c r="L20" s="14">
        <v>15845</v>
      </c>
      <c r="M20" s="14">
        <v>18597</v>
      </c>
      <c r="N20" s="15">
        <v>17686</v>
      </c>
      <c r="O20" s="18">
        <f t="shared" si="0"/>
        <v>247229</v>
      </c>
      <c r="AL20" s="4" t="s">
        <v>38</v>
      </c>
      <c r="AM20" s="3">
        <v>4972397</v>
      </c>
    </row>
    <row r="21" spans="2:39" ht="19.5" x14ac:dyDescent="0.55000000000000004">
      <c r="B21" s="10" t="s">
        <v>37</v>
      </c>
      <c r="C21" s="27">
        <v>5445</v>
      </c>
      <c r="D21" s="17">
        <v>22315</v>
      </c>
      <c r="E21" s="13">
        <v>31246</v>
      </c>
      <c r="F21" s="13">
        <v>34916</v>
      </c>
      <c r="G21" s="13">
        <v>19317</v>
      </c>
      <c r="H21" s="12">
        <v>10744</v>
      </c>
      <c r="I21" s="14">
        <v>7948</v>
      </c>
      <c r="J21" s="14">
        <v>4823</v>
      </c>
      <c r="K21" s="14">
        <v>15081</v>
      </c>
      <c r="L21" s="14">
        <v>12220</v>
      </c>
      <c r="M21" s="14">
        <v>8512</v>
      </c>
      <c r="N21" s="15">
        <v>4001</v>
      </c>
      <c r="O21" s="18">
        <f t="shared" si="0"/>
        <v>176568</v>
      </c>
      <c r="AB21" s="29"/>
      <c r="AC21" s="29"/>
      <c r="AL21" s="4" t="s">
        <v>39</v>
      </c>
      <c r="AM21" s="3">
        <v>443117</v>
      </c>
    </row>
    <row r="22" spans="2:39" ht="19.5" x14ac:dyDescent="0.55000000000000004">
      <c r="B22" s="10" t="s">
        <v>38</v>
      </c>
      <c r="C22" s="11">
        <v>700839</v>
      </c>
      <c r="D22" s="12">
        <v>615060</v>
      </c>
      <c r="E22" s="13">
        <v>571346</v>
      </c>
      <c r="F22" s="13">
        <v>563956</v>
      </c>
      <c r="G22" s="13">
        <v>387171</v>
      </c>
      <c r="H22" s="12">
        <v>492065</v>
      </c>
      <c r="I22" s="14">
        <v>578677</v>
      </c>
      <c r="J22" s="14">
        <v>501523</v>
      </c>
      <c r="K22" s="14">
        <v>454151</v>
      </c>
      <c r="L22" s="14">
        <v>409499</v>
      </c>
      <c r="M22" s="14">
        <v>429957</v>
      </c>
      <c r="N22" s="15">
        <v>509531</v>
      </c>
      <c r="O22" s="18">
        <f t="shared" si="0"/>
        <v>6213775</v>
      </c>
      <c r="R22" s="2">
        <f>46976000/8234</f>
        <v>5705.1250910857425</v>
      </c>
      <c r="AB22" s="29"/>
      <c r="AC22" s="29"/>
      <c r="AL22" s="4" t="s">
        <v>40</v>
      </c>
      <c r="AM22" s="3">
        <v>294139</v>
      </c>
    </row>
    <row r="23" spans="2:39" ht="19.5" x14ac:dyDescent="0.55000000000000004">
      <c r="B23" s="10" t="s">
        <v>39</v>
      </c>
      <c r="C23" s="27">
        <v>33460</v>
      </c>
      <c r="D23" s="12">
        <v>14796</v>
      </c>
      <c r="E23" s="13">
        <v>18065</v>
      </c>
      <c r="F23" s="13">
        <v>30857</v>
      </c>
      <c r="G23" s="13">
        <v>44891</v>
      </c>
      <c r="H23" s="12">
        <v>35049</v>
      </c>
      <c r="I23" s="14">
        <v>64069</v>
      </c>
      <c r="J23" s="14">
        <v>58670</v>
      </c>
      <c r="K23" s="14">
        <v>111103</v>
      </c>
      <c r="L23" s="14">
        <v>100629</v>
      </c>
      <c r="M23" s="14">
        <v>28231</v>
      </c>
      <c r="N23" s="15">
        <v>18695</v>
      </c>
      <c r="O23" s="18">
        <f t="shared" si="0"/>
        <v>558515</v>
      </c>
      <c r="AB23" s="29"/>
      <c r="AC23" s="29"/>
      <c r="AL23" s="4" t="s">
        <v>41</v>
      </c>
      <c r="AM23" s="3">
        <v>124580</v>
      </c>
    </row>
    <row r="24" spans="2:39" ht="19.5" x14ac:dyDescent="0.55000000000000004">
      <c r="B24" s="30" t="s">
        <v>40</v>
      </c>
      <c r="C24" s="27">
        <v>6178</v>
      </c>
      <c r="D24" s="12">
        <v>22412</v>
      </c>
      <c r="E24" s="28">
        <v>35834</v>
      </c>
      <c r="F24" s="28">
        <v>38383</v>
      </c>
      <c r="G24" s="28">
        <v>51311</v>
      </c>
      <c r="H24" s="12">
        <v>21518</v>
      </c>
      <c r="I24" s="14">
        <v>23439</v>
      </c>
      <c r="J24" s="14">
        <v>2448</v>
      </c>
      <c r="K24" s="14">
        <v>12837</v>
      </c>
      <c r="L24" s="14">
        <v>29331</v>
      </c>
      <c r="M24" s="14">
        <v>39962</v>
      </c>
      <c r="N24" s="15">
        <v>26127</v>
      </c>
      <c r="O24" s="18">
        <f t="shared" si="0"/>
        <v>309780</v>
      </c>
      <c r="AB24" s="29"/>
      <c r="AC24" s="29"/>
      <c r="AL24" s="4" t="s">
        <v>42</v>
      </c>
      <c r="AM24" s="3">
        <v>141075</v>
      </c>
    </row>
    <row r="25" spans="2:39" ht="17.25" customHeight="1" x14ac:dyDescent="0.55000000000000004">
      <c r="B25" s="30" t="s">
        <v>41</v>
      </c>
      <c r="C25" s="27">
        <v>9500</v>
      </c>
      <c r="D25" s="12">
        <v>11280</v>
      </c>
      <c r="E25" s="12">
        <v>11320</v>
      </c>
      <c r="F25" s="12">
        <v>11160</v>
      </c>
      <c r="G25" s="12">
        <v>10360</v>
      </c>
      <c r="H25" s="12">
        <v>10360</v>
      </c>
      <c r="I25" s="31" t="s">
        <v>43</v>
      </c>
      <c r="J25" s="31" t="s">
        <v>43</v>
      </c>
      <c r="K25" s="31" t="s">
        <v>43</v>
      </c>
      <c r="L25" s="31" t="s">
        <v>43</v>
      </c>
      <c r="M25" s="28" t="s">
        <v>43</v>
      </c>
      <c r="N25" s="15" t="s">
        <v>43</v>
      </c>
      <c r="O25" s="32">
        <f>SUM(C25:N25)</f>
        <v>63980</v>
      </c>
    </row>
    <row r="26" spans="2:39" ht="17.25" customHeight="1" thickBot="1" x14ac:dyDescent="0.6">
      <c r="B26" s="33" t="s">
        <v>42</v>
      </c>
      <c r="C26" s="27">
        <v>11100</v>
      </c>
      <c r="D26" s="34">
        <v>10525</v>
      </c>
      <c r="E26" s="35">
        <v>9625</v>
      </c>
      <c r="F26" s="35">
        <v>8225</v>
      </c>
      <c r="G26" s="35">
        <v>8450</v>
      </c>
      <c r="H26" s="35">
        <v>8000</v>
      </c>
      <c r="I26" s="36" t="s">
        <v>43</v>
      </c>
      <c r="J26" s="36" t="s">
        <v>43</v>
      </c>
      <c r="K26" s="36" t="s">
        <v>43</v>
      </c>
      <c r="L26" s="36" t="s">
        <v>43</v>
      </c>
      <c r="M26" s="37" t="s">
        <v>43</v>
      </c>
      <c r="N26" s="15" t="s">
        <v>43</v>
      </c>
      <c r="O26" s="38">
        <f t="shared" si="0"/>
        <v>55925</v>
      </c>
      <c r="P26" s="39"/>
      <c r="Q26" s="40"/>
      <c r="R26" s="40">
        <v>97</v>
      </c>
      <c r="S26" s="40"/>
      <c r="T26" s="3" t="s">
        <v>44</v>
      </c>
      <c r="U26" s="2">
        <v>2019</v>
      </c>
    </row>
    <row r="27" spans="2:39" ht="20.25" customHeight="1" thickBot="1" x14ac:dyDescent="0.25">
      <c r="B27" s="41" t="s">
        <v>2</v>
      </c>
      <c r="C27" s="42">
        <f t="shared" ref="C27:F27" si="1">IF(SUM(C4:C26)=0,#N/A,SUM(C4:C26))</f>
        <v>3574579</v>
      </c>
      <c r="D27" s="42">
        <f t="shared" si="1"/>
        <v>3465436</v>
      </c>
      <c r="E27" s="42">
        <f t="shared" si="1"/>
        <v>3295840</v>
      </c>
      <c r="F27" s="42">
        <f t="shared" si="1"/>
        <v>3158667</v>
      </c>
      <c r="G27" s="42">
        <f>IF(SUM(G4:G26)=0,#N/A,SUM(G4:G26))</f>
        <v>3070625</v>
      </c>
      <c r="H27" s="42">
        <f>IF(SUM(H4:H26)=0,#N/A,SUM(H4:H26))</f>
        <v>3342206</v>
      </c>
      <c r="I27" s="42">
        <f t="shared" ref="I27:N27" si="2">IF(SUM(I4:I26)=0,#N/A,SUM(I4:I26))</f>
        <v>3581967</v>
      </c>
      <c r="J27" s="42">
        <f t="shared" si="2"/>
        <v>3514767</v>
      </c>
      <c r="K27" s="42">
        <f t="shared" si="2"/>
        <v>3484398</v>
      </c>
      <c r="L27" s="42">
        <f>IF(SUM(L4:L26)=0,#N/A,SUM(L4:L26))</f>
        <v>3485253</v>
      </c>
      <c r="M27" s="42">
        <f t="shared" si="2"/>
        <v>3405288</v>
      </c>
      <c r="N27" s="42">
        <f t="shared" si="2"/>
        <v>3252475</v>
      </c>
      <c r="O27" s="43">
        <f>SUM(O4:O26)</f>
        <v>40631501</v>
      </c>
      <c r="Q27" s="40">
        <v>4135829</v>
      </c>
      <c r="R27" s="44">
        <v>3969385</v>
      </c>
      <c r="S27" s="40">
        <v>4001200</v>
      </c>
      <c r="T27" s="45">
        <v>35256136</v>
      </c>
      <c r="U27" s="46">
        <f>SUM(P27:T27)</f>
        <v>47362550</v>
      </c>
      <c r="V27" s="39">
        <f>+U27/1000</f>
        <v>47362.55</v>
      </c>
    </row>
    <row r="28" spans="2:39" ht="0.75" customHeight="1" x14ac:dyDescent="0.5">
      <c r="B28" s="114" t="s">
        <v>45</v>
      </c>
      <c r="C28" s="114"/>
      <c r="D28" s="114"/>
      <c r="E28" s="114"/>
      <c r="F28" s="114"/>
      <c r="G28" s="114"/>
      <c r="H28" s="114"/>
      <c r="I28" s="114"/>
      <c r="J28" s="114"/>
      <c r="K28" s="1"/>
      <c r="L28" s="1"/>
      <c r="M28" s="1"/>
      <c r="N28" s="1"/>
      <c r="O28" s="1"/>
      <c r="U28" s="46">
        <f t="shared" ref="U28" si="3">SUM(P28:T28)</f>
        <v>0</v>
      </c>
      <c r="V28" s="39">
        <f t="shared" ref="V28:V29" si="4">+U28/1000</f>
        <v>0</v>
      </c>
    </row>
    <row r="29" spans="2:39" ht="12" customHeight="1" x14ac:dyDescent="0.5">
      <c r="B29" s="113" t="s">
        <v>46</v>
      </c>
      <c r="C29" s="113"/>
      <c r="D29" s="113"/>
      <c r="E29" s="113"/>
      <c r="F29" s="113"/>
      <c r="G29" s="113"/>
      <c r="H29" s="113"/>
      <c r="I29" s="113"/>
      <c r="J29" s="113"/>
      <c r="K29" s="47"/>
      <c r="L29" s="1"/>
      <c r="M29" s="1"/>
      <c r="N29" s="1"/>
      <c r="O29" s="47"/>
      <c r="Q29" s="48">
        <v>3938568</v>
      </c>
      <c r="R29" s="48">
        <v>3933187</v>
      </c>
      <c r="S29" s="48">
        <v>4237924</v>
      </c>
      <c r="T29" s="3">
        <v>38372056</v>
      </c>
      <c r="U29" s="46">
        <f>SUM(P29:T29)</f>
        <v>50481735</v>
      </c>
      <c r="V29" s="39">
        <f t="shared" si="4"/>
        <v>50481.735000000001</v>
      </c>
    </row>
    <row r="30" spans="2:39" ht="12.75" customHeight="1" x14ac:dyDescent="0.5">
      <c r="B30" s="102"/>
      <c r="C30" s="102"/>
      <c r="D30" s="102"/>
      <c r="E30" s="102"/>
      <c r="F30" s="102"/>
      <c r="G30" s="102"/>
      <c r="H30" s="102"/>
      <c r="I30" s="102"/>
      <c r="J30" s="102"/>
      <c r="K30" s="49"/>
      <c r="L30" s="47"/>
      <c r="M30" s="1"/>
      <c r="N30" s="1"/>
      <c r="O30" s="50"/>
      <c r="Q30" s="48"/>
      <c r="R30" s="51">
        <v>96</v>
      </c>
      <c r="S30" s="48"/>
      <c r="T30" s="52" t="s">
        <v>47</v>
      </c>
      <c r="U30" s="52">
        <v>2018</v>
      </c>
    </row>
    <row r="31" spans="2:39" ht="18.75" x14ac:dyDescent="0.5">
      <c r="B31" s="53"/>
      <c r="C31" s="54"/>
      <c r="D31" s="54"/>
      <c r="E31" s="54"/>
      <c r="F31" s="54"/>
      <c r="G31" s="54"/>
      <c r="H31" s="54"/>
      <c r="I31" s="54"/>
      <c r="J31" s="55"/>
      <c r="K31" s="49"/>
      <c r="L31" s="47"/>
      <c r="M31" s="49"/>
      <c r="N31" s="56"/>
      <c r="O31" s="47"/>
    </row>
    <row r="32" spans="2:39" ht="22.5" customHeight="1" thickBot="1" x14ac:dyDescent="0.55000000000000004">
      <c r="B32" s="105" t="s">
        <v>48</v>
      </c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"/>
      <c r="S32" s="57">
        <f>+S33/R34</f>
        <v>1.595034103938419</v>
      </c>
    </row>
    <row r="33" spans="2:42" ht="17.25" customHeight="1" thickBot="1" x14ac:dyDescent="0.25">
      <c r="B33" s="106" t="s">
        <v>1</v>
      </c>
      <c r="C33" s="108" t="s">
        <v>3</v>
      </c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10"/>
      <c r="O33" s="111" t="s">
        <v>2</v>
      </c>
      <c r="R33" s="2">
        <v>806517</v>
      </c>
      <c r="S33" s="2">
        <f>+R33*S34</f>
        <v>80651700</v>
      </c>
      <c r="T33" s="2">
        <v>9142961</v>
      </c>
    </row>
    <row r="34" spans="2:42" ht="15.75" customHeight="1" thickBot="1" x14ac:dyDescent="0.25">
      <c r="B34" s="107"/>
      <c r="C34" s="6" t="s">
        <v>5</v>
      </c>
      <c r="D34" s="5" t="s">
        <v>49</v>
      </c>
      <c r="E34" s="8" t="s">
        <v>7</v>
      </c>
      <c r="F34" s="8" t="s">
        <v>8</v>
      </c>
      <c r="G34" s="8" t="s">
        <v>9</v>
      </c>
      <c r="H34" s="8" t="s">
        <v>10</v>
      </c>
      <c r="I34" s="8" t="s">
        <v>11</v>
      </c>
      <c r="J34" s="8" t="s">
        <v>12</v>
      </c>
      <c r="K34" s="8" t="s">
        <v>13</v>
      </c>
      <c r="L34" s="8" t="s">
        <v>14</v>
      </c>
      <c r="M34" s="8" t="s">
        <v>15</v>
      </c>
      <c r="N34" s="9" t="s">
        <v>16</v>
      </c>
      <c r="O34" s="112"/>
      <c r="R34" s="2">
        <v>50564248</v>
      </c>
      <c r="S34" s="2">
        <v>100</v>
      </c>
      <c r="T34" s="2">
        <f>+T33*S34</f>
        <v>914296100</v>
      </c>
      <c r="U34" s="2">
        <v>3618105</v>
      </c>
    </row>
    <row r="35" spans="2:42" ht="16.5" customHeight="1" x14ac:dyDescent="0.55000000000000004">
      <c r="B35" s="10" t="s">
        <v>4</v>
      </c>
      <c r="C35" s="11">
        <v>91339.322</v>
      </c>
      <c r="D35" s="58">
        <v>87771.175000000003</v>
      </c>
      <c r="E35" s="59">
        <v>90051.981</v>
      </c>
      <c r="F35" s="14">
        <v>71638.14</v>
      </c>
      <c r="G35" s="14">
        <v>60213.779000000002</v>
      </c>
      <c r="H35" s="12">
        <v>66990.544999999998</v>
      </c>
      <c r="I35" s="14">
        <v>77410.039999999994</v>
      </c>
      <c r="J35" s="13">
        <v>81329.358999999997</v>
      </c>
      <c r="K35" s="14">
        <v>84597.695999999996</v>
      </c>
      <c r="L35" s="13">
        <v>81141.48</v>
      </c>
      <c r="M35" s="59">
        <v>78567.589000000007</v>
      </c>
      <c r="N35" s="60">
        <v>72584.982999999993</v>
      </c>
      <c r="O35" s="16">
        <f>SUM(C35:N35)</f>
        <v>943636.08900000004</v>
      </c>
      <c r="T35" s="57">
        <f>+T34/R34</f>
        <v>18.081868833488834</v>
      </c>
      <c r="U35" s="2">
        <f>+U34*S34</f>
        <v>361810500</v>
      </c>
      <c r="V35" s="39">
        <f>+U35/R34</f>
        <v>7.1554609098507704</v>
      </c>
    </row>
    <row r="36" spans="2:42" ht="17.25" customHeight="1" x14ac:dyDescent="0.55000000000000004">
      <c r="B36" s="10" t="s">
        <v>17</v>
      </c>
      <c r="C36" s="11">
        <v>64768.091999999997</v>
      </c>
      <c r="D36" s="58">
        <v>58835.64</v>
      </c>
      <c r="E36" s="59">
        <v>57185.974999999999</v>
      </c>
      <c r="F36" s="14">
        <v>49671.635000000002</v>
      </c>
      <c r="G36" s="14">
        <v>47763.834999999999</v>
      </c>
      <c r="H36" s="12">
        <v>47116.661999999997</v>
      </c>
      <c r="I36" s="14">
        <v>45181.728999999999</v>
      </c>
      <c r="J36" s="13">
        <v>50577.23</v>
      </c>
      <c r="K36" s="14">
        <v>57081.942999999999</v>
      </c>
      <c r="L36" s="13">
        <v>54744.938000000002</v>
      </c>
      <c r="M36" s="59">
        <v>50280.77</v>
      </c>
      <c r="N36" s="60">
        <v>47723.654999999999</v>
      </c>
      <c r="O36" s="18">
        <f t="shared" ref="O36:O57" si="5">SUM(C36:N36)</f>
        <v>630932.10400000005</v>
      </c>
      <c r="P36" s="61"/>
      <c r="R36" s="2">
        <v>94157716</v>
      </c>
      <c r="S36" s="39">
        <f>+R36/1000</f>
        <v>94157.716</v>
      </c>
      <c r="Y36" s="62"/>
      <c r="Z36" s="63"/>
      <c r="AA36" s="63"/>
      <c r="AB36" s="63"/>
      <c r="AD36" s="63"/>
      <c r="AE36" s="64"/>
      <c r="AF36" s="65"/>
    </row>
    <row r="37" spans="2:42" ht="17.25" customHeight="1" x14ac:dyDescent="0.55000000000000004">
      <c r="B37" s="10" t="s">
        <v>18</v>
      </c>
      <c r="C37" s="11">
        <v>78868.224000000002</v>
      </c>
      <c r="D37" s="58">
        <v>76300.778999999995</v>
      </c>
      <c r="E37" s="59">
        <v>78987.014999999999</v>
      </c>
      <c r="F37" s="14">
        <v>69247.851999999999</v>
      </c>
      <c r="G37" s="14">
        <v>75350.115000000005</v>
      </c>
      <c r="H37" s="12">
        <v>70787.982000000004</v>
      </c>
      <c r="I37" s="14">
        <v>69010.27</v>
      </c>
      <c r="J37" s="13">
        <v>73045.453999999998</v>
      </c>
      <c r="K37" s="14">
        <v>83974.267999999996</v>
      </c>
      <c r="L37" s="13">
        <v>75477.618000000002</v>
      </c>
      <c r="M37" s="59">
        <v>68570.645000000004</v>
      </c>
      <c r="N37" s="60">
        <v>66929.077000000005</v>
      </c>
      <c r="O37" s="18">
        <f t="shared" si="5"/>
        <v>886549.29900000012</v>
      </c>
      <c r="P37" s="61"/>
      <c r="R37" s="2">
        <v>73396214</v>
      </c>
      <c r="S37" s="39">
        <f t="shared" ref="S37:S45" si="6">+R37/1000</f>
        <v>73396.214000000007</v>
      </c>
      <c r="Y37" s="62"/>
      <c r="Z37" s="63"/>
      <c r="AA37" s="63"/>
      <c r="AB37" s="63"/>
      <c r="AD37" s="63"/>
      <c r="AE37" s="64"/>
      <c r="AF37" s="65"/>
    </row>
    <row r="38" spans="2:42" ht="17.25" customHeight="1" x14ac:dyDescent="0.55000000000000004">
      <c r="B38" s="19" t="s">
        <v>21</v>
      </c>
      <c r="C38" s="20">
        <v>64891.75</v>
      </c>
      <c r="D38" s="58">
        <v>64787.908000000003</v>
      </c>
      <c r="E38" s="59">
        <v>70387.135999999999</v>
      </c>
      <c r="F38" s="14">
        <v>74586.478000000003</v>
      </c>
      <c r="G38" s="14">
        <v>70020.892999999996</v>
      </c>
      <c r="H38" s="12">
        <v>76749.680999999997</v>
      </c>
      <c r="I38" s="14">
        <v>83137.834000000003</v>
      </c>
      <c r="J38" s="13">
        <v>76663.123999999996</v>
      </c>
      <c r="K38" s="14">
        <v>75913.702999999994</v>
      </c>
      <c r="L38" s="22">
        <v>76920.17</v>
      </c>
      <c r="M38" s="59">
        <v>72230.740999999995</v>
      </c>
      <c r="N38" s="66">
        <v>64835.811999999998</v>
      </c>
      <c r="O38" s="18">
        <f t="shared" si="5"/>
        <v>871125.23</v>
      </c>
      <c r="P38" s="61"/>
      <c r="R38" s="2">
        <v>87851647</v>
      </c>
      <c r="S38" s="39">
        <f t="shared" si="6"/>
        <v>87851.646999999997</v>
      </c>
      <c r="Y38" s="62"/>
      <c r="Z38" s="63"/>
      <c r="AA38" s="63"/>
      <c r="AB38" s="63"/>
      <c r="AD38" s="63"/>
      <c r="AE38" s="64"/>
      <c r="AF38" s="65"/>
    </row>
    <row r="39" spans="2:42" ht="17.25" customHeight="1" x14ac:dyDescent="0.55000000000000004">
      <c r="B39" s="10" t="s">
        <v>20</v>
      </c>
      <c r="C39" s="11">
        <v>16367.512000000001</v>
      </c>
      <c r="D39" s="58">
        <v>18572.694</v>
      </c>
      <c r="E39" s="59">
        <v>21920.016</v>
      </c>
      <c r="F39" s="14">
        <v>31026.959999999999</v>
      </c>
      <c r="G39" s="14">
        <v>36821.466999999997</v>
      </c>
      <c r="H39" s="12">
        <v>34489.802000000003</v>
      </c>
      <c r="I39" s="14">
        <v>33949.226999999999</v>
      </c>
      <c r="J39" s="13">
        <v>33089.807999999997</v>
      </c>
      <c r="K39" s="14">
        <v>36264.46</v>
      </c>
      <c r="L39" s="13">
        <v>36968.794999999998</v>
      </c>
      <c r="M39" s="59">
        <v>34349.964999999997</v>
      </c>
      <c r="N39" s="60">
        <v>27108.006000000001</v>
      </c>
      <c r="O39" s="18">
        <f t="shared" si="5"/>
        <v>360928.712</v>
      </c>
      <c r="P39" s="61"/>
      <c r="R39" s="2">
        <v>91019596</v>
      </c>
      <c r="S39" s="39">
        <f t="shared" si="6"/>
        <v>91019.596000000005</v>
      </c>
      <c r="Y39" s="62"/>
      <c r="Z39" s="63"/>
      <c r="AA39" s="63"/>
      <c r="AB39" s="63"/>
      <c r="AD39" s="63"/>
      <c r="AE39" s="64"/>
      <c r="AF39" s="65"/>
      <c r="AL39" s="10" t="s">
        <v>4</v>
      </c>
      <c r="AM39" s="2">
        <v>1361121.375</v>
      </c>
      <c r="AO39" s="3" t="s">
        <v>5</v>
      </c>
      <c r="AP39" s="3">
        <v>3128990.4369999999</v>
      </c>
    </row>
    <row r="40" spans="2:42" ht="17.25" customHeight="1" x14ac:dyDescent="0.55000000000000004">
      <c r="B40" s="10" t="s">
        <v>22</v>
      </c>
      <c r="C40" s="11">
        <v>33887.614000000001</v>
      </c>
      <c r="D40" s="58">
        <v>32196.287</v>
      </c>
      <c r="E40" s="59">
        <v>28430.937999999998</v>
      </c>
      <c r="F40" s="14">
        <v>25651.648000000001</v>
      </c>
      <c r="G40" s="14">
        <v>23896.191999999999</v>
      </c>
      <c r="H40" s="12">
        <v>22874.359</v>
      </c>
      <c r="I40" s="14">
        <v>31563.449000000001</v>
      </c>
      <c r="J40" s="13">
        <v>31699.272000000001</v>
      </c>
      <c r="K40" s="14">
        <v>28355.793000000001</v>
      </c>
      <c r="L40" s="13">
        <v>29914.183000000001</v>
      </c>
      <c r="M40" s="59">
        <v>30482.874</v>
      </c>
      <c r="N40" s="60">
        <v>32939.141000000003</v>
      </c>
      <c r="O40" s="18">
        <f t="shared" si="5"/>
        <v>351891.75</v>
      </c>
      <c r="P40" s="61"/>
      <c r="R40" s="2">
        <v>32887579</v>
      </c>
      <c r="S40" s="39">
        <f t="shared" si="6"/>
        <v>32887.578999999998</v>
      </c>
      <c r="Y40" s="63"/>
      <c r="Z40" s="63"/>
      <c r="AA40" s="63"/>
      <c r="AB40" s="63"/>
      <c r="AD40" s="63"/>
      <c r="AE40" s="64"/>
      <c r="AF40" s="65"/>
      <c r="AL40" s="10" t="s">
        <v>17</v>
      </c>
      <c r="AM40" s="2">
        <v>903366.43400000001</v>
      </c>
      <c r="AO40" s="3" t="s">
        <v>6</v>
      </c>
      <c r="AP40" s="3">
        <v>3175254.3879999998</v>
      </c>
    </row>
    <row r="41" spans="2:42" ht="17.25" customHeight="1" x14ac:dyDescent="0.55000000000000004">
      <c r="B41" s="10" t="s">
        <v>25</v>
      </c>
      <c r="C41" s="11">
        <v>77156.717999999993</v>
      </c>
      <c r="D41" s="58">
        <v>92786.616999999998</v>
      </c>
      <c r="E41" s="59">
        <v>82995.525999999998</v>
      </c>
      <c r="F41" s="14">
        <v>87002.777000000002</v>
      </c>
      <c r="G41" s="14">
        <v>54807.830999999998</v>
      </c>
      <c r="H41" s="12">
        <v>62177.978000000003</v>
      </c>
      <c r="I41" s="14">
        <v>80449.532000000007</v>
      </c>
      <c r="J41" s="13">
        <v>65230.976000000002</v>
      </c>
      <c r="K41" s="14">
        <v>59605.163999999997</v>
      </c>
      <c r="L41" s="13">
        <v>54932.909</v>
      </c>
      <c r="M41" s="59">
        <v>43781.972000000002</v>
      </c>
      <c r="N41" s="60">
        <v>50795.728000000003</v>
      </c>
      <c r="O41" s="18">
        <f t="shared" si="5"/>
        <v>811723.728</v>
      </c>
      <c r="P41" s="61"/>
      <c r="R41" s="2">
        <v>35426401</v>
      </c>
      <c r="S41" s="39">
        <f t="shared" si="6"/>
        <v>35426.400999999998</v>
      </c>
      <c r="Y41" s="63"/>
      <c r="Z41" s="63"/>
      <c r="AA41" s="63"/>
      <c r="AB41" s="63"/>
      <c r="AD41" s="63"/>
      <c r="AE41" s="64"/>
      <c r="AF41" s="65"/>
      <c r="AL41" s="10" t="s">
        <v>18</v>
      </c>
      <c r="AM41" s="2">
        <v>1005609.8359999999</v>
      </c>
      <c r="AO41" s="3" t="s">
        <v>7</v>
      </c>
      <c r="AP41" s="3">
        <v>2725060.9610000001</v>
      </c>
    </row>
    <row r="42" spans="2:42" ht="17.25" customHeight="1" x14ac:dyDescent="0.55000000000000004">
      <c r="B42" s="10" t="s">
        <v>27</v>
      </c>
      <c r="C42" s="11">
        <v>5024.9080000000004</v>
      </c>
      <c r="D42" s="58">
        <v>7095.665</v>
      </c>
      <c r="E42" s="59">
        <v>6636.1459999999997</v>
      </c>
      <c r="F42" s="14">
        <v>6811.4629999999997</v>
      </c>
      <c r="G42" s="14">
        <v>7793.3829999999998</v>
      </c>
      <c r="H42" s="12">
        <v>8601.6790000000001</v>
      </c>
      <c r="I42" s="14">
        <v>9864.7389999999996</v>
      </c>
      <c r="J42" s="67">
        <v>8677.5740000000005</v>
      </c>
      <c r="K42" s="14">
        <v>7881.7550000000001</v>
      </c>
      <c r="L42" s="13">
        <v>7560.5929999999998</v>
      </c>
      <c r="M42" s="59">
        <v>8686.9680000000008</v>
      </c>
      <c r="N42" s="60">
        <v>10333.737999999999</v>
      </c>
      <c r="O42" s="18">
        <f t="shared" si="5"/>
        <v>94968.61099999999</v>
      </c>
      <c r="P42" s="61"/>
      <c r="R42" s="2">
        <v>98827480</v>
      </c>
      <c r="S42" s="39">
        <f t="shared" si="6"/>
        <v>98827.48</v>
      </c>
      <c r="Y42" s="62"/>
      <c r="Z42" s="63"/>
      <c r="AA42" s="63"/>
      <c r="AB42" s="63"/>
      <c r="AD42" s="63"/>
      <c r="AE42" s="64"/>
      <c r="AF42" s="65"/>
      <c r="AL42" s="19" t="s">
        <v>19</v>
      </c>
      <c r="AM42" s="2">
        <v>933563.28999999992</v>
      </c>
      <c r="AO42" s="3" t="s">
        <v>8</v>
      </c>
      <c r="AP42" s="3">
        <v>2622448.6439999999</v>
      </c>
    </row>
    <row r="43" spans="2:42" ht="17.25" customHeight="1" x14ac:dyDescent="0.55000000000000004">
      <c r="B43" s="10" t="s">
        <v>26</v>
      </c>
      <c r="C43" s="11">
        <v>67082.846999999994</v>
      </c>
      <c r="D43" s="58">
        <v>80659.233999999997</v>
      </c>
      <c r="E43" s="59">
        <v>78125.98</v>
      </c>
      <c r="F43" s="14">
        <v>75359.763000000006</v>
      </c>
      <c r="G43" s="14">
        <v>72210.415999999997</v>
      </c>
      <c r="H43" s="12">
        <v>72851.744999999995</v>
      </c>
      <c r="I43" s="14">
        <v>98453.994999999995</v>
      </c>
      <c r="J43" s="67">
        <v>89874.964000000007</v>
      </c>
      <c r="K43" s="14">
        <v>84330.095000000001</v>
      </c>
      <c r="L43" s="13">
        <v>88746.452000000005</v>
      </c>
      <c r="M43" s="59">
        <v>92371.334000000003</v>
      </c>
      <c r="N43" s="60">
        <v>89947.812999999995</v>
      </c>
      <c r="O43" s="18">
        <f t="shared" si="5"/>
        <v>990014.63800000004</v>
      </c>
      <c r="P43" s="61"/>
      <c r="R43" s="2">
        <v>650598</v>
      </c>
      <c r="S43" s="39">
        <f t="shared" si="6"/>
        <v>650.59799999999996</v>
      </c>
      <c r="Y43" s="62"/>
      <c r="Z43" s="63"/>
      <c r="AA43" s="63"/>
      <c r="AB43" s="63"/>
      <c r="AD43" s="63"/>
      <c r="AE43" s="64"/>
      <c r="AF43" s="65"/>
      <c r="AL43" s="10" t="s">
        <v>20</v>
      </c>
      <c r="AM43" s="2">
        <v>409325.147</v>
      </c>
      <c r="AO43" s="3" t="s">
        <v>9</v>
      </c>
      <c r="AP43" s="3">
        <v>2541812.952</v>
      </c>
    </row>
    <row r="44" spans="2:42" ht="17.25" customHeight="1" x14ac:dyDescent="0.55000000000000004">
      <c r="B44" s="10" t="s">
        <v>28</v>
      </c>
      <c r="C44" s="11">
        <v>33467.783000000003</v>
      </c>
      <c r="D44" s="58">
        <v>28829.484</v>
      </c>
      <c r="E44" s="59">
        <v>30679.581999999999</v>
      </c>
      <c r="F44" s="14">
        <v>32637.248</v>
      </c>
      <c r="G44" s="14">
        <v>33787.474999999999</v>
      </c>
      <c r="H44" s="12">
        <v>38444.256000000001</v>
      </c>
      <c r="I44" s="14">
        <v>40450.228000000003</v>
      </c>
      <c r="J44" s="67">
        <v>35951.947</v>
      </c>
      <c r="K44" s="14">
        <v>28401.161</v>
      </c>
      <c r="L44" s="13">
        <v>28739.047999999999</v>
      </c>
      <c r="M44" s="59">
        <v>34309.589</v>
      </c>
      <c r="N44" s="60">
        <v>33738.197</v>
      </c>
      <c r="O44" s="18">
        <f t="shared" si="5"/>
        <v>399435.99800000002</v>
      </c>
      <c r="P44" s="61"/>
      <c r="R44" s="2">
        <v>46889963</v>
      </c>
      <c r="S44" s="39">
        <f t="shared" si="6"/>
        <v>46889.963000000003</v>
      </c>
      <c r="Y44" s="62"/>
      <c r="Z44" s="63"/>
      <c r="AA44" s="63"/>
      <c r="AB44" s="63"/>
      <c r="AD44" s="63"/>
      <c r="AE44" s="64"/>
      <c r="AF44" s="65"/>
      <c r="AL44" s="10" t="s">
        <v>22</v>
      </c>
      <c r="AM44" s="2">
        <v>352018.179</v>
      </c>
      <c r="AO44" s="3" t="s">
        <v>10</v>
      </c>
      <c r="AP44" s="3">
        <v>2799024.051</v>
      </c>
    </row>
    <row r="45" spans="2:42" ht="17.25" customHeight="1" x14ac:dyDescent="0.55000000000000004">
      <c r="B45" s="10" t="s">
        <v>29</v>
      </c>
      <c r="C45" s="11">
        <v>48066.188999999998</v>
      </c>
      <c r="D45" s="58">
        <v>46300.913999999997</v>
      </c>
      <c r="E45" s="59">
        <v>54192.944000000003</v>
      </c>
      <c r="F45" s="14">
        <v>47594.974999999999</v>
      </c>
      <c r="G45" s="14">
        <v>44472.082000000002</v>
      </c>
      <c r="H45" s="12">
        <v>45554.006999999998</v>
      </c>
      <c r="I45" s="14">
        <v>54579.137999999999</v>
      </c>
      <c r="J45" s="67">
        <v>62566.921000000002</v>
      </c>
      <c r="K45" s="14">
        <v>49970.21</v>
      </c>
      <c r="L45" s="13">
        <v>49329.686000000002</v>
      </c>
      <c r="M45" s="59">
        <v>56078.553</v>
      </c>
      <c r="N45" s="60">
        <v>51002.87</v>
      </c>
      <c r="O45" s="18">
        <f t="shared" si="5"/>
        <v>609708.48900000006</v>
      </c>
      <c r="P45" s="61"/>
      <c r="R45" s="2">
        <v>51897316</v>
      </c>
      <c r="S45" s="39">
        <f t="shared" si="6"/>
        <v>51897.315999999999</v>
      </c>
      <c r="Y45" s="62"/>
      <c r="Z45" s="63"/>
      <c r="AA45" s="63"/>
      <c r="AB45" s="63"/>
      <c r="AD45" s="63"/>
      <c r="AE45" s="64"/>
      <c r="AF45" s="65"/>
      <c r="AL45" s="10" t="s">
        <v>23</v>
      </c>
      <c r="AM45" s="2">
        <v>1021107.747</v>
      </c>
      <c r="AO45" s="3" t="s">
        <v>11</v>
      </c>
      <c r="AP45" s="3">
        <v>2676832.3270000005</v>
      </c>
    </row>
    <row r="46" spans="2:42" ht="17.25" customHeight="1" x14ac:dyDescent="0.55000000000000004">
      <c r="B46" s="68" t="s">
        <v>30</v>
      </c>
      <c r="C46" s="11">
        <v>346272.18199999997</v>
      </c>
      <c r="D46" s="58">
        <v>340151.32699999999</v>
      </c>
      <c r="E46" s="59">
        <v>315778.54200000002</v>
      </c>
      <c r="F46" s="14">
        <v>295542.62300000002</v>
      </c>
      <c r="G46" s="14">
        <v>313335.61499999999</v>
      </c>
      <c r="H46" s="12">
        <v>333811.42800000001</v>
      </c>
      <c r="I46" s="14">
        <v>319573.995</v>
      </c>
      <c r="J46" s="13">
        <v>272736.69900000002</v>
      </c>
      <c r="K46" s="14">
        <v>298302.13199999998</v>
      </c>
      <c r="L46" s="13">
        <v>309289.32799999998</v>
      </c>
      <c r="M46" s="59">
        <v>313721.75</v>
      </c>
      <c r="N46" s="60">
        <v>263091.04599999997</v>
      </c>
      <c r="O46" s="18">
        <f>SUM(C46:N46)</f>
        <v>3721606.6670000004</v>
      </c>
      <c r="P46" s="61"/>
      <c r="S46" s="39"/>
      <c r="Y46" s="62"/>
      <c r="Z46" s="63"/>
      <c r="AA46" s="63"/>
      <c r="AB46" s="63"/>
      <c r="AD46" s="63"/>
      <c r="AE46" s="64"/>
      <c r="AF46" s="65"/>
      <c r="AL46" s="10" t="s">
        <v>24</v>
      </c>
      <c r="AM46" s="2">
        <v>85098.890999999989</v>
      </c>
      <c r="AO46" s="3" t="s">
        <v>12</v>
      </c>
      <c r="AP46" s="3">
        <v>2811620.3960000002</v>
      </c>
    </row>
    <row r="47" spans="2:42" ht="17.25" customHeight="1" x14ac:dyDescent="0.55000000000000004">
      <c r="B47" s="10" t="s">
        <v>31</v>
      </c>
      <c r="C47" s="11">
        <v>434768.83899999998</v>
      </c>
      <c r="D47" s="58">
        <v>430523.97200000001</v>
      </c>
      <c r="E47" s="59">
        <v>386556.84700000001</v>
      </c>
      <c r="F47" s="14">
        <v>396347.75</v>
      </c>
      <c r="G47" s="14">
        <v>397614.239</v>
      </c>
      <c r="H47" s="12">
        <v>430070.27299999999</v>
      </c>
      <c r="I47" s="14">
        <v>419990.15399999998</v>
      </c>
      <c r="J47" s="13">
        <v>415076.93900000001</v>
      </c>
      <c r="K47" s="14">
        <v>410389.27100000001</v>
      </c>
      <c r="L47" s="13">
        <v>421237.41600000003</v>
      </c>
      <c r="M47" s="59">
        <v>434759.54599999997</v>
      </c>
      <c r="N47" s="60">
        <v>424081.32299999997</v>
      </c>
      <c r="O47" s="18">
        <f t="shared" si="5"/>
        <v>5001416.5690000001</v>
      </c>
      <c r="P47" s="61"/>
      <c r="S47" s="39"/>
      <c r="Y47" s="63"/>
      <c r="Z47" s="63"/>
      <c r="AA47" s="63"/>
      <c r="AB47" s="63"/>
      <c r="AD47" s="63"/>
      <c r="AE47" s="64"/>
      <c r="AF47" s="65"/>
      <c r="AL47" s="10" t="s">
        <v>26</v>
      </c>
      <c r="AM47" s="2">
        <v>1097516.7169999999</v>
      </c>
      <c r="AO47" s="3" t="s">
        <v>13</v>
      </c>
      <c r="AP47" s="3">
        <v>2614813.875</v>
      </c>
    </row>
    <row r="48" spans="2:42" ht="17.25" customHeight="1" x14ac:dyDescent="0.55000000000000004">
      <c r="B48" s="10" t="s">
        <v>34</v>
      </c>
      <c r="C48" s="27">
        <v>63971.042000000001</v>
      </c>
      <c r="D48" s="58">
        <v>62763.415000000001</v>
      </c>
      <c r="E48" s="59">
        <v>43752.419000000002</v>
      </c>
      <c r="F48" s="14">
        <v>45698.366000000002</v>
      </c>
      <c r="G48" s="14">
        <v>56677.169000000002</v>
      </c>
      <c r="H48" s="12">
        <v>38690.235000000001</v>
      </c>
      <c r="I48" s="14">
        <v>65308.031000000003</v>
      </c>
      <c r="J48" s="13">
        <v>54429.065999999999</v>
      </c>
      <c r="K48" s="14">
        <v>64530.633000000002</v>
      </c>
      <c r="L48" s="13">
        <v>68831.816999999995</v>
      </c>
      <c r="M48" s="59">
        <v>58544.686000000002</v>
      </c>
      <c r="N48" s="69">
        <v>57247.976000000002</v>
      </c>
      <c r="O48" s="18">
        <f t="shared" si="5"/>
        <v>680444.8550000001</v>
      </c>
      <c r="P48" s="61"/>
      <c r="S48" s="39"/>
      <c r="Y48" s="63"/>
      <c r="Z48" s="63"/>
      <c r="AA48" s="63"/>
      <c r="AB48" s="63"/>
      <c r="AD48" s="63"/>
      <c r="AE48" s="64"/>
      <c r="AF48" s="65"/>
      <c r="AL48" s="10" t="s">
        <v>28</v>
      </c>
      <c r="AM48" s="2">
        <v>483448.68299999996</v>
      </c>
      <c r="AO48" s="3" t="s">
        <v>14</v>
      </c>
      <c r="AP48" s="3">
        <v>2545252.3269999996</v>
      </c>
    </row>
    <row r="49" spans="2:42" ht="17.25" customHeight="1" x14ac:dyDescent="0.55000000000000004">
      <c r="B49" s="68" t="s">
        <v>33</v>
      </c>
      <c r="C49" s="11">
        <v>18149.04</v>
      </c>
      <c r="D49" s="58">
        <v>17672.917000000001</v>
      </c>
      <c r="E49" s="59">
        <v>14502.583000000001</v>
      </c>
      <c r="F49" s="14">
        <v>16847.513999999999</v>
      </c>
      <c r="G49" s="14">
        <v>19680.96</v>
      </c>
      <c r="H49" s="12">
        <v>12668.855</v>
      </c>
      <c r="I49" s="14">
        <v>20601.778999999999</v>
      </c>
      <c r="J49" s="13">
        <v>15621.991</v>
      </c>
      <c r="K49" s="14">
        <v>20135.557000000001</v>
      </c>
      <c r="L49" s="13">
        <v>19395.882000000001</v>
      </c>
      <c r="M49" s="59">
        <v>15982.387000000001</v>
      </c>
      <c r="N49" s="69">
        <v>21510.667000000001</v>
      </c>
      <c r="O49" s="18">
        <f t="shared" si="5"/>
        <v>212770.13199999998</v>
      </c>
      <c r="P49" s="61"/>
      <c r="S49" s="39"/>
      <c r="Y49" s="63"/>
      <c r="Z49" s="63"/>
      <c r="AA49" s="63"/>
      <c r="AB49" s="63"/>
      <c r="AD49" s="63"/>
      <c r="AE49" s="64"/>
      <c r="AF49" s="65"/>
      <c r="AL49" s="10" t="s">
        <v>29</v>
      </c>
      <c r="AM49" s="2">
        <v>609992.37699999998</v>
      </c>
      <c r="AO49" s="3" t="s">
        <v>15</v>
      </c>
      <c r="AP49" s="3">
        <v>2647812.4129999997</v>
      </c>
    </row>
    <row r="50" spans="2:42" ht="17.25" customHeight="1" x14ac:dyDescent="0.55000000000000004">
      <c r="B50" s="10" t="s">
        <v>35</v>
      </c>
      <c r="C50" s="11">
        <v>464246.04300000001</v>
      </c>
      <c r="D50" s="58">
        <v>432344.36300000001</v>
      </c>
      <c r="E50" s="59">
        <v>374495.25900000002</v>
      </c>
      <c r="F50" s="14">
        <v>379631.15600000002</v>
      </c>
      <c r="G50" s="14">
        <v>404660.163</v>
      </c>
      <c r="H50" s="12">
        <v>405313.43099999998</v>
      </c>
      <c r="I50" s="14">
        <v>435290.88500000001</v>
      </c>
      <c r="J50" s="13">
        <v>448782.49400000001</v>
      </c>
      <c r="K50" s="14">
        <v>441087.978</v>
      </c>
      <c r="L50" s="13">
        <v>506326.69900000002</v>
      </c>
      <c r="M50" s="59">
        <v>488526.28600000002</v>
      </c>
      <c r="N50" s="69">
        <v>529293.11100000003</v>
      </c>
      <c r="O50" s="18">
        <f t="shared" si="5"/>
        <v>5309997.8680000007</v>
      </c>
      <c r="P50" s="61"/>
      <c r="S50" s="39"/>
      <c r="Y50" s="63"/>
      <c r="Z50" s="63"/>
      <c r="AA50" s="63"/>
      <c r="AB50" s="63"/>
      <c r="AD50" s="63"/>
      <c r="AE50" s="64"/>
      <c r="AF50" s="65"/>
      <c r="AL50" s="68" t="s">
        <v>30</v>
      </c>
      <c r="AM50" s="2">
        <v>4728065.2180000003</v>
      </c>
      <c r="AO50" s="3" t="s">
        <v>16</v>
      </c>
      <c r="AP50" s="3">
        <v>2631086.4639999997</v>
      </c>
    </row>
    <row r="51" spans="2:42" ht="17.25" customHeight="1" x14ac:dyDescent="0.55000000000000004">
      <c r="B51" s="30" t="s">
        <v>36</v>
      </c>
      <c r="C51" s="27">
        <v>70167.142000000007</v>
      </c>
      <c r="D51" s="58">
        <v>68120.629000000001</v>
      </c>
      <c r="E51" s="59">
        <v>75177.86</v>
      </c>
      <c r="F51" s="14">
        <v>70661.159</v>
      </c>
      <c r="G51" s="14">
        <v>75134.362999999998</v>
      </c>
      <c r="H51" s="12">
        <v>73508.061000000002</v>
      </c>
      <c r="I51" s="14">
        <v>77090.899000000005</v>
      </c>
      <c r="J51" s="13">
        <v>75076.203999999998</v>
      </c>
      <c r="K51" s="14">
        <v>78684.516000000003</v>
      </c>
      <c r="L51" s="28">
        <v>77192.926999999996</v>
      </c>
      <c r="M51" s="59">
        <v>71493.861000000004</v>
      </c>
      <c r="N51" s="70">
        <v>65592.216</v>
      </c>
      <c r="O51" s="18">
        <f t="shared" si="5"/>
        <v>877899.83700000017</v>
      </c>
      <c r="P51" s="61"/>
      <c r="S51" s="39"/>
      <c r="Y51" s="63"/>
      <c r="Z51" s="63"/>
      <c r="AA51" s="63"/>
      <c r="AB51" s="63"/>
      <c r="AD51" s="63"/>
      <c r="AE51" s="64"/>
      <c r="AF51" s="65"/>
      <c r="AL51" s="10" t="s">
        <v>31</v>
      </c>
      <c r="AM51" s="2">
        <v>5970613.2939999988</v>
      </c>
    </row>
    <row r="52" spans="2:42" ht="17.25" customHeight="1" x14ac:dyDescent="0.55000000000000004">
      <c r="B52" s="10" t="s">
        <v>37</v>
      </c>
      <c r="C52" s="27">
        <v>72576.176000000007</v>
      </c>
      <c r="D52" s="71">
        <v>64015.235999999997</v>
      </c>
      <c r="E52" s="72">
        <v>63205.775000000001</v>
      </c>
      <c r="F52" s="73">
        <v>55704.408000000003</v>
      </c>
      <c r="G52" s="14">
        <v>52071.309000000001</v>
      </c>
      <c r="H52" s="12">
        <v>51108.71</v>
      </c>
      <c r="I52" s="14">
        <v>48793.987000000001</v>
      </c>
      <c r="J52" s="13">
        <v>54905.58</v>
      </c>
      <c r="K52" s="14">
        <v>61533.849000000002</v>
      </c>
      <c r="L52" s="13">
        <v>59450.09</v>
      </c>
      <c r="M52" s="59">
        <v>54904.567000000003</v>
      </c>
      <c r="N52" s="69">
        <v>51671.101000000002</v>
      </c>
      <c r="O52" s="18">
        <f t="shared" si="5"/>
        <v>689940.78800000006</v>
      </c>
      <c r="P52" s="61"/>
      <c r="S52" s="39"/>
      <c r="W52" s="74"/>
      <c r="Y52" s="63"/>
      <c r="Z52" s="63"/>
      <c r="AA52" s="63"/>
      <c r="AB52" s="63"/>
      <c r="AD52" s="63"/>
      <c r="AE52" s="64"/>
      <c r="AF52" s="65"/>
      <c r="AL52" s="10" t="s">
        <v>32</v>
      </c>
      <c r="AM52" s="2">
        <v>572437.022</v>
      </c>
    </row>
    <row r="53" spans="2:42" ht="17.25" customHeight="1" x14ac:dyDescent="0.55000000000000004">
      <c r="B53" s="10" t="s">
        <v>38</v>
      </c>
      <c r="C53" s="11">
        <v>469241.86800000002</v>
      </c>
      <c r="D53" s="58">
        <v>422174.70799999998</v>
      </c>
      <c r="E53" s="59">
        <v>419619.61499999999</v>
      </c>
      <c r="F53" s="14">
        <v>400472.78600000002</v>
      </c>
      <c r="G53" s="14">
        <v>307962.53899999999</v>
      </c>
      <c r="H53" s="12">
        <v>383375.63</v>
      </c>
      <c r="I53" s="14">
        <v>478422.16399999999</v>
      </c>
      <c r="J53" s="13">
        <v>444634.18599999999</v>
      </c>
      <c r="K53" s="14">
        <v>391176.96600000001</v>
      </c>
      <c r="L53" s="13">
        <v>408975.603</v>
      </c>
      <c r="M53" s="59">
        <v>434637.875</v>
      </c>
      <c r="N53" s="69">
        <v>463710.43800000002</v>
      </c>
      <c r="O53" s="18">
        <f t="shared" si="5"/>
        <v>5024404.3780000005</v>
      </c>
      <c r="P53" s="61"/>
      <c r="S53" s="39"/>
      <c r="Y53" s="63"/>
      <c r="Z53" s="63"/>
      <c r="AA53" s="63"/>
      <c r="AB53" s="63"/>
      <c r="AD53" s="63"/>
      <c r="AE53" s="64"/>
      <c r="AF53" s="65"/>
      <c r="AL53" s="68" t="s">
        <v>33</v>
      </c>
      <c r="AM53" s="2">
        <v>158688.08599999998</v>
      </c>
    </row>
    <row r="54" spans="2:42" ht="17.25" customHeight="1" x14ac:dyDescent="0.55000000000000004">
      <c r="B54" s="10" t="s">
        <v>39</v>
      </c>
      <c r="C54" s="27">
        <v>2962.067</v>
      </c>
      <c r="D54" s="58">
        <v>3630.5390000000002</v>
      </c>
      <c r="E54" s="59">
        <v>2638.9259999999999</v>
      </c>
      <c r="F54" s="14">
        <v>2075.4290000000001</v>
      </c>
      <c r="G54" s="14">
        <v>2757.5039999999999</v>
      </c>
      <c r="H54" s="12">
        <v>2341.248</v>
      </c>
      <c r="I54" s="14">
        <v>6334.451</v>
      </c>
      <c r="J54" s="13">
        <v>5620.7809999999999</v>
      </c>
      <c r="K54" s="14">
        <v>6782.7889999999998</v>
      </c>
      <c r="L54" s="13">
        <v>5901.7619999999997</v>
      </c>
      <c r="M54" s="59">
        <v>3069.5929999999998</v>
      </c>
      <c r="N54" s="69">
        <v>3127.5169999999998</v>
      </c>
      <c r="O54" s="18">
        <f t="shared" si="5"/>
        <v>47242.606</v>
      </c>
      <c r="P54" s="61"/>
      <c r="S54" s="39"/>
      <c r="Y54" s="63"/>
      <c r="Z54" s="63"/>
      <c r="AA54" s="63"/>
      <c r="AB54" s="63"/>
      <c r="AD54" s="63"/>
      <c r="AE54" s="64"/>
      <c r="AF54" s="65"/>
      <c r="AL54" s="10" t="s">
        <v>35</v>
      </c>
      <c r="AM54" s="2">
        <v>6305841.6639999999</v>
      </c>
    </row>
    <row r="55" spans="2:42" ht="17.25" customHeight="1" x14ac:dyDescent="0.55000000000000004">
      <c r="B55" s="30" t="s">
        <v>40</v>
      </c>
      <c r="C55" s="27">
        <v>1608.6859999999999</v>
      </c>
      <c r="D55" s="58">
        <v>5154.3990000000003</v>
      </c>
      <c r="E55" s="59">
        <v>6909.9979999999996</v>
      </c>
      <c r="F55" s="14">
        <v>10562.511</v>
      </c>
      <c r="G55" s="14">
        <v>14342.174999999999</v>
      </c>
      <c r="H55" s="12">
        <v>7425.3969999999999</v>
      </c>
      <c r="I55" s="14">
        <v>7772.1859999999997</v>
      </c>
      <c r="J55" s="13">
        <v>888.66899999999998</v>
      </c>
      <c r="K55" s="14">
        <v>5746.2280000000001</v>
      </c>
      <c r="L55" s="28">
        <v>7393.049</v>
      </c>
      <c r="M55" s="59">
        <v>9911.0190000000002</v>
      </c>
      <c r="N55" s="70">
        <v>6565.6620000000003</v>
      </c>
      <c r="O55" s="18">
        <f t="shared" si="5"/>
        <v>84279.979000000007</v>
      </c>
      <c r="P55" s="61"/>
      <c r="S55" s="39"/>
      <c r="Y55" s="63"/>
      <c r="Z55" s="63"/>
      <c r="AA55" s="63"/>
      <c r="AB55" s="63"/>
      <c r="AD55" s="63"/>
      <c r="AE55" s="64"/>
      <c r="AF55" s="65"/>
      <c r="AL55" s="30" t="s">
        <v>36</v>
      </c>
      <c r="AM55" s="2">
        <v>961782.00900000008</v>
      </c>
    </row>
    <row r="56" spans="2:42" ht="17.25" customHeight="1" x14ac:dyDescent="0.55000000000000004">
      <c r="B56" s="10" t="s">
        <v>41</v>
      </c>
      <c r="C56" s="11">
        <v>10450</v>
      </c>
      <c r="D56" s="58">
        <v>12408</v>
      </c>
      <c r="E56" s="58">
        <v>12452</v>
      </c>
      <c r="F56" s="14">
        <v>12276</v>
      </c>
      <c r="G56" s="28">
        <v>11396</v>
      </c>
      <c r="H56" s="28">
        <v>11396</v>
      </c>
      <c r="I56" s="75" t="s">
        <v>43</v>
      </c>
      <c r="J56" s="76" t="s">
        <v>43</v>
      </c>
      <c r="K56" s="76" t="s">
        <v>43</v>
      </c>
      <c r="L56" s="76" t="s">
        <v>43</v>
      </c>
      <c r="M56" s="59" t="s">
        <v>43</v>
      </c>
      <c r="N56" s="77" t="s">
        <v>43</v>
      </c>
      <c r="O56" s="32">
        <f>SUM(C56:N56)</f>
        <v>70378</v>
      </c>
      <c r="P56" s="61"/>
      <c r="S56" s="39"/>
      <c r="Y56" s="63"/>
      <c r="Z56" s="63"/>
      <c r="AA56" s="63"/>
      <c r="AB56" s="63"/>
      <c r="AD56" s="63"/>
      <c r="AE56" s="64"/>
      <c r="AF56" s="65"/>
      <c r="AL56" s="10" t="s">
        <v>37</v>
      </c>
      <c r="AM56" s="2">
        <v>987469.69700000004</v>
      </c>
    </row>
    <row r="57" spans="2:42" ht="17.25" customHeight="1" thickBot="1" x14ac:dyDescent="0.6">
      <c r="B57" s="78" t="s">
        <v>42</v>
      </c>
      <c r="C57" s="79">
        <v>12210</v>
      </c>
      <c r="D57" s="58">
        <v>11577.5</v>
      </c>
      <c r="E57" s="58">
        <v>10587.5</v>
      </c>
      <c r="F57" s="14">
        <v>9047.5</v>
      </c>
      <c r="G57" s="37">
        <v>9295</v>
      </c>
      <c r="H57" s="37">
        <v>8800</v>
      </c>
      <c r="I57" s="75" t="s">
        <v>43</v>
      </c>
      <c r="J57" s="76" t="s">
        <v>43</v>
      </c>
      <c r="K57" s="76" t="s">
        <v>43</v>
      </c>
      <c r="L57" s="76" t="s">
        <v>43</v>
      </c>
      <c r="M57" s="80" t="s">
        <v>43</v>
      </c>
      <c r="N57" s="81" t="s">
        <v>43</v>
      </c>
      <c r="O57" s="38">
        <f t="shared" si="5"/>
        <v>61517.5</v>
      </c>
      <c r="P57" s="61"/>
      <c r="R57" s="40">
        <v>97</v>
      </c>
      <c r="S57" s="44"/>
      <c r="T57" s="3" t="s">
        <v>44</v>
      </c>
      <c r="U57" s="3"/>
      <c r="Y57" s="82"/>
      <c r="Z57" s="82"/>
      <c r="AA57" s="82"/>
      <c r="AB57" s="82"/>
      <c r="AD57" s="64"/>
      <c r="AE57" s="64"/>
      <c r="AF57" s="65"/>
      <c r="AL57" s="10" t="s">
        <v>38</v>
      </c>
      <c r="AM57" s="2">
        <v>4464347.8550000004</v>
      </c>
    </row>
    <row r="58" spans="2:42" ht="17.25" customHeight="1" thickBot="1" x14ac:dyDescent="0.6">
      <c r="B58" s="41" t="s">
        <v>2</v>
      </c>
      <c r="C58" s="42">
        <f>IF(SUM(C35:C57)=0,#N/A,SUM(C35:C57))</f>
        <v>2547544.0440000002</v>
      </c>
      <c r="D58" s="42">
        <f t="shared" ref="D58:N58" si="7">IF(SUM(D35:D57)=0,#N/A,SUM(D35:D57))</f>
        <v>2464673.4019999998</v>
      </c>
      <c r="E58" s="42">
        <f t="shared" si="7"/>
        <v>2325270.5630000005</v>
      </c>
      <c r="F58" s="42">
        <f t="shared" si="7"/>
        <v>2266096.1409999998</v>
      </c>
      <c r="G58" s="42">
        <f t="shared" si="7"/>
        <v>2192064.5039999997</v>
      </c>
      <c r="H58" s="42">
        <f t="shared" si="7"/>
        <v>2305147.9640000002</v>
      </c>
      <c r="I58" s="42">
        <f t="shared" si="7"/>
        <v>2503228.7120000003</v>
      </c>
      <c r="J58" s="42">
        <f t="shared" si="7"/>
        <v>2396479.2379999999</v>
      </c>
      <c r="K58" s="42">
        <f t="shared" si="7"/>
        <v>2374746.1669999994</v>
      </c>
      <c r="L58" s="42">
        <f t="shared" si="7"/>
        <v>2468470.4450000003</v>
      </c>
      <c r="M58" s="42">
        <f t="shared" si="7"/>
        <v>2455262.5700000003</v>
      </c>
      <c r="N58" s="42">
        <f t="shared" si="7"/>
        <v>2433830.077</v>
      </c>
      <c r="O58" s="43">
        <f>SUM(O35:O57)</f>
        <v>28732813.826999996</v>
      </c>
      <c r="P58" s="61"/>
      <c r="R58" s="40"/>
      <c r="S58" s="44"/>
      <c r="T58" s="3"/>
      <c r="U58" s="3"/>
      <c r="Y58" s="83"/>
      <c r="Z58" s="83"/>
      <c r="AA58" s="83"/>
      <c r="AB58" s="83"/>
      <c r="AD58" s="64"/>
      <c r="AE58" s="64"/>
      <c r="AF58" s="65"/>
      <c r="AL58" s="10" t="s">
        <v>39</v>
      </c>
      <c r="AM58" s="2">
        <v>153866.02400000003</v>
      </c>
    </row>
    <row r="59" spans="2:42" ht="9.75" customHeight="1" thickBot="1" x14ac:dyDescent="0.55000000000000004">
      <c r="B59" s="1"/>
      <c r="C59" s="1"/>
      <c r="D59" s="1"/>
      <c r="E59" s="1"/>
      <c r="F59" s="84"/>
      <c r="G59" s="84"/>
      <c r="H59" s="84"/>
      <c r="I59" s="85"/>
      <c r="J59" s="85"/>
      <c r="K59" s="1"/>
      <c r="L59" s="1"/>
      <c r="M59" s="1"/>
      <c r="N59" s="86"/>
      <c r="O59" s="1"/>
      <c r="P59" s="61"/>
      <c r="Q59" s="87">
        <v>2918664</v>
      </c>
      <c r="R59" s="40">
        <v>2766486</v>
      </c>
      <c r="S59" s="40">
        <v>2829880</v>
      </c>
      <c r="T59" s="88">
        <v>25374904.887000002</v>
      </c>
      <c r="U59" s="89">
        <f>SUM(P59:T59)</f>
        <v>33889934.887000002</v>
      </c>
      <c r="V59" s="39">
        <f>+U59/1000</f>
        <v>33889.934887000003</v>
      </c>
      <c r="X59" s="39"/>
      <c r="AL59" s="30" t="s">
        <v>40</v>
      </c>
      <c r="AM59" s="2">
        <v>62509.189999999995</v>
      </c>
    </row>
    <row r="60" spans="2:42" ht="15.75" customHeight="1" thickBot="1" x14ac:dyDescent="0.25">
      <c r="B60" s="90" t="s">
        <v>50</v>
      </c>
      <c r="C60" s="91">
        <f>IFERROR(C58*1000/C27,"---")</f>
        <v>712.68365981000841</v>
      </c>
      <c r="D60" s="91">
        <f t="shared" ref="D60:N60" si="8">IFERROR(D58*1000/D27,"---")</f>
        <v>711.2159630130235</v>
      </c>
      <c r="E60" s="91">
        <f>IFERROR(E58*1000/E27,"---")</f>
        <v>705.5168221151514</v>
      </c>
      <c r="F60" s="91">
        <f t="shared" si="8"/>
        <v>717.42166584828351</v>
      </c>
      <c r="G60" s="91">
        <f t="shared" si="8"/>
        <v>713.88219141054333</v>
      </c>
      <c r="H60" s="91">
        <f t="shared" si="8"/>
        <v>689.70852305333665</v>
      </c>
      <c r="I60" s="91">
        <f t="shared" si="8"/>
        <v>698.8419245626776</v>
      </c>
      <c r="J60" s="91">
        <f t="shared" si="8"/>
        <v>681.83160875244357</v>
      </c>
      <c r="K60" s="91">
        <f>IFERROR(K58*1000/K27,"---")</f>
        <v>681.53700208759142</v>
      </c>
      <c r="L60" s="91">
        <f t="shared" si="8"/>
        <v>708.26147915230274</v>
      </c>
      <c r="M60" s="91">
        <f t="shared" si="8"/>
        <v>721.01466014034656</v>
      </c>
      <c r="N60" s="91">
        <f t="shared" si="8"/>
        <v>748.30093298180611</v>
      </c>
      <c r="O60" s="92">
        <f t="shared" ref="O60" si="9">O58*1000/O27</f>
        <v>707.15610105075848</v>
      </c>
      <c r="P60" s="61"/>
      <c r="Q60" s="93">
        <v>2607612.9019999998</v>
      </c>
      <c r="R60" s="93">
        <v>2590274.727</v>
      </c>
      <c r="S60" s="93">
        <v>2685833.4879999999</v>
      </c>
      <c r="T60" s="94">
        <v>26344001.112999998</v>
      </c>
      <c r="U60" s="95">
        <f>SUM(P60:T60)</f>
        <v>34227722.229999997</v>
      </c>
      <c r="V60" s="96">
        <f>+U60/1000</f>
        <v>34227.722229999999</v>
      </c>
      <c r="AL60" s="10" t="s">
        <v>41</v>
      </c>
      <c r="AM60" s="2">
        <v>137038</v>
      </c>
    </row>
    <row r="61" spans="2:42" ht="18" customHeight="1" thickBot="1" x14ac:dyDescent="0.25">
      <c r="B61" s="113" t="s">
        <v>51</v>
      </c>
      <c r="C61" s="113"/>
      <c r="D61" s="113"/>
      <c r="E61" s="113"/>
      <c r="F61" s="113"/>
      <c r="G61" s="113"/>
      <c r="H61" s="113"/>
      <c r="I61" s="113"/>
      <c r="J61" s="113"/>
      <c r="K61" s="39"/>
      <c r="Q61" s="48"/>
      <c r="R61" s="97">
        <v>96</v>
      </c>
      <c r="S61" s="48"/>
      <c r="T61" s="3" t="s">
        <v>52</v>
      </c>
      <c r="U61" s="3"/>
      <c r="AL61" s="78" t="s">
        <v>42</v>
      </c>
      <c r="AM61" s="2">
        <v>155182.5</v>
      </c>
    </row>
    <row r="62" spans="2:42" ht="3" hidden="1" customHeight="1" x14ac:dyDescent="0.2">
      <c r="B62" s="102" t="s">
        <v>53</v>
      </c>
      <c r="C62" s="102"/>
      <c r="D62" s="102"/>
      <c r="E62" s="102"/>
      <c r="F62" s="102"/>
      <c r="G62" s="102"/>
      <c r="H62" s="102"/>
      <c r="I62" s="102"/>
      <c r="J62" s="102"/>
      <c r="L62" s="39"/>
    </row>
    <row r="63" spans="2:42" ht="37.5" customHeight="1" x14ac:dyDescent="0.2">
      <c r="B63" s="103" t="s">
        <v>54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T63" s="98"/>
      <c r="U63" s="2" t="s">
        <v>55</v>
      </c>
    </row>
    <row r="64" spans="2:42" x14ac:dyDescent="0.2">
      <c r="C64" s="39"/>
      <c r="D64" s="39"/>
      <c r="E64" s="39"/>
      <c r="F64" s="39"/>
      <c r="G64" s="39"/>
      <c r="H64" s="39"/>
      <c r="I64" s="39"/>
      <c r="K64" s="39"/>
      <c r="T64" s="98"/>
      <c r="U64" s="2" t="s">
        <v>56</v>
      </c>
    </row>
    <row r="65" spans="2:18" x14ac:dyDescent="0.2">
      <c r="C65" s="99"/>
      <c r="O65" s="39"/>
      <c r="R65" s="2">
        <v>228448</v>
      </c>
    </row>
    <row r="66" spans="2:18" x14ac:dyDescent="0.2">
      <c r="O66" s="100"/>
    </row>
    <row r="67" spans="2:18" x14ac:dyDescent="0.2">
      <c r="C67" s="99"/>
      <c r="L67" s="101"/>
      <c r="M67" s="101"/>
      <c r="N67" s="101"/>
      <c r="O67" s="101"/>
      <c r="P67" s="39"/>
    </row>
    <row r="68" spans="2:18" x14ac:dyDescent="0.2">
      <c r="L68" s="101"/>
      <c r="M68" s="101"/>
      <c r="N68" s="101"/>
      <c r="O68" s="101"/>
    </row>
    <row r="69" spans="2:18" x14ac:dyDescent="0.2">
      <c r="C69" s="99"/>
      <c r="F69" s="101"/>
      <c r="G69" s="101"/>
      <c r="M69" s="39"/>
      <c r="N69" s="57"/>
      <c r="O69" s="39"/>
    </row>
    <row r="70" spans="2:18" x14ac:dyDescent="0.2">
      <c r="C70" s="99"/>
      <c r="M70" s="39"/>
      <c r="N70" s="57"/>
      <c r="O70" s="39"/>
    </row>
    <row r="71" spans="2:18" x14ac:dyDescent="0.2">
      <c r="B71" s="101"/>
      <c r="C71" s="99"/>
      <c r="E71" s="99"/>
      <c r="F71" s="101"/>
      <c r="G71" s="101"/>
      <c r="H71" s="101"/>
    </row>
    <row r="72" spans="2:18" x14ac:dyDescent="0.2">
      <c r="B72" s="101"/>
      <c r="F72" s="101"/>
      <c r="G72" s="101"/>
      <c r="H72" s="101"/>
    </row>
    <row r="73" spans="2:18" x14ac:dyDescent="0.2">
      <c r="C73" s="99"/>
      <c r="E73" s="101"/>
      <c r="F73" s="101"/>
      <c r="G73" s="101"/>
      <c r="H73" s="101"/>
    </row>
    <row r="74" spans="2:18" x14ac:dyDescent="0.2">
      <c r="C74" s="99"/>
      <c r="D74" s="99"/>
      <c r="E74" s="99"/>
      <c r="F74" s="101"/>
      <c r="G74" s="101"/>
      <c r="H74" s="101"/>
    </row>
    <row r="75" spans="2:18" x14ac:dyDescent="0.2">
      <c r="B75" s="101"/>
      <c r="C75" s="99"/>
      <c r="D75" s="101"/>
      <c r="E75" s="101"/>
      <c r="F75" s="101"/>
      <c r="G75" s="101"/>
      <c r="H75" s="101"/>
    </row>
    <row r="76" spans="2:18" x14ac:dyDescent="0.2">
      <c r="B76" s="101"/>
      <c r="C76" s="101"/>
      <c r="D76" s="101"/>
      <c r="E76" s="101"/>
      <c r="F76" s="101"/>
      <c r="G76" s="101"/>
      <c r="H76" s="101"/>
    </row>
    <row r="77" spans="2:18" x14ac:dyDescent="0.2">
      <c r="B77" s="101"/>
      <c r="C77" s="101"/>
      <c r="D77" s="101"/>
      <c r="E77" s="101"/>
      <c r="F77" s="101"/>
      <c r="G77" s="101"/>
      <c r="H77" s="101"/>
    </row>
    <row r="78" spans="2:18" x14ac:dyDescent="0.2">
      <c r="B78" s="101"/>
      <c r="C78" s="101"/>
      <c r="D78" s="101"/>
      <c r="E78" s="101"/>
      <c r="F78" s="101"/>
      <c r="G78" s="101"/>
      <c r="H78" s="101"/>
    </row>
    <row r="79" spans="2:18" x14ac:dyDescent="0.2">
      <c r="B79" s="101"/>
      <c r="C79" s="99"/>
      <c r="D79" s="101"/>
      <c r="E79" s="101"/>
      <c r="F79" s="101"/>
      <c r="G79" s="101"/>
      <c r="H79" s="101"/>
    </row>
    <row r="80" spans="2:18" x14ac:dyDescent="0.2">
      <c r="B80" s="101"/>
      <c r="C80" s="101"/>
      <c r="D80" s="101"/>
      <c r="E80" s="101"/>
      <c r="F80" s="101"/>
      <c r="G80" s="101"/>
      <c r="H80" s="101"/>
    </row>
    <row r="81" spans="2:14" x14ac:dyDescent="0.2">
      <c r="B81" s="101"/>
      <c r="C81" s="101"/>
      <c r="D81" s="101"/>
      <c r="E81" s="101"/>
      <c r="F81" s="101"/>
      <c r="G81" s="101"/>
      <c r="H81" s="101"/>
    </row>
    <row r="82" spans="2:14" x14ac:dyDescent="0.2">
      <c r="B82" s="101"/>
      <c r="C82" s="101"/>
      <c r="D82" s="101"/>
      <c r="E82" s="101"/>
      <c r="F82" s="101"/>
      <c r="G82" s="101"/>
      <c r="H82" s="101"/>
    </row>
    <row r="83" spans="2:14" x14ac:dyDescent="0.2">
      <c r="B83" s="101"/>
      <c r="C83" s="101"/>
      <c r="D83" s="101"/>
      <c r="E83" s="101"/>
      <c r="F83" s="101"/>
      <c r="G83" s="101"/>
      <c r="H83" s="101"/>
    </row>
    <row r="84" spans="2:14" x14ac:dyDescent="0.2">
      <c r="B84" s="101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</row>
    <row r="85" spans="2:14" x14ac:dyDescent="0.2">
      <c r="B85" s="101"/>
      <c r="C85" s="101"/>
      <c r="D85" s="101" t="s">
        <v>57</v>
      </c>
      <c r="E85" s="101">
        <v>0.36909722222222219</v>
      </c>
      <c r="F85" s="101" t="s">
        <v>58</v>
      </c>
      <c r="G85" s="101" t="s">
        <v>59</v>
      </c>
      <c r="H85" s="101"/>
      <c r="I85" s="101"/>
      <c r="J85" s="101"/>
      <c r="K85" s="101"/>
      <c r="L85" s="101"/>
      <c r="M85" s="101"/>
      <c r="N85" s="101"/>
    </row>
    <row r="86" spans="2:14" x14ac:dyDescent="0.2">
      <c r="B86" s="101"/>
      <c r="C86" s="101"/>
      <c r="D86" s="101" t="s">
        <v>60</v>
      </c>
      <c r="E86" s="101"/>
      <c r="F86" s="101"/>
      <c r="G86" s="101"/>
      <c r="H86" s="101"/>
    </row>
    <row r="87" spans="2:14" x14ac:dyDescent="0.2">
      <c r="B87" s="101"/>
      <c r="C87" s="101"/>
      <c r="D87" s="101" t="s">
        <v>61</v>
      </c>
      <c r="E87" s="101"/>
      <c r="F87" s="101"/>
      <c r="G87" s="101"/>
      <c r="H87" s="101"/>
    </row>
    <row r="88" spans="2:14" x14ac:dyDescent="0.2">
      <c r="B88" s="101"/>
      <c r="C88" s="101"/>
      <c r="D88" s="101" t="s">
        <v>62</v>
      </c>
      <c r="E88" s="101" t="s">
        <v>63</v>
      </c>
      <c r="F88" s="101" t="s">
        <v>64</v>
      </c>
      <c r="G88" s="101" t="s">
        <v>65</v>
      </c>
      <c r="H88" s="101"/>
    </row>
    <row r="89" spans="2:14" x14ac:dyDescent="0.2">
      <c r="B89" s="101"/>
      <c r="C89" s="101"/>
      <c r="D89" s="101"/>
      <c r="E89" s="101"/>
      <c r="F89" s="101"/>
      <c r="G89" s="101"/>
      <c r="H89" s="101"/>
    </row>
    <row r="90" spans="2:14" x14ac:dyDescent="0.2">
      <c r="B90" s="101"/>
      <c r="C90" s="101"/>
      <c r="D90" s="101" t="s">
        <v>66</v>
      </c>
      <c r="E90" s="101" t="s">
        <v>67</v>
      </c>
      <c r="F90" s="101" t="s">
        <v>68</v>
      </c>
      <c r="G90" s="101" t="s">
        <v>69</v>
      </c>
      <c r="H90" s="101"/>
      <c r="L90" s="39"/>
    </row>
    <row r="91" spans="2:14" x14ac:dyDescent="0.2">
      <c r="B91" s="101"/>
      <c r="C91" s="101"/>
      <c r="D91" s="101">
        <v>146148893</v>
      </c>
      <c r="E91" s="101">
        <v>118545353</v>
      </c>
      <c r="F91" s="101">
        <v>58596788</v>
      </c>
      <c r="G91" s="101">
        <v>72584983</v>
      </c>
      <c r="H91" s="101"/>
      <c r="I91" s="101"/>
      <c r="J91" s="101"/>
    </row>
    <row r="92" spans="2:14" x14ac:dyDescent="0.2">
      <c r="B92" s="101"/>
      <c r="C92" s="101"/>
      <c r="D92" s="101">
        <v>2356815</v>
      </c>
      <c r="E92" s="101">
        <v>95414529</v>
      </c>
      <c r="F92" s="101">
        <v>47079393</v>
      </c>
      <c r="G92" s="101">
        <v>47723655</v>
      </c>
      <c r="H92" s="101"/>
      <c r="I92" s="101"/>
      <c r="J92" s="101"/>
    </row>
    <row r="93" spans="2:14" x14ac:dyDescent="0.2">
      <c r="B93" s="101"/>
      <c r="C93" s="101"/>
      <c r="D93" s="101">
        <v>88229632</v>
      </c>
      <c r="E93" s="101">
        <v>116372360</v>
      </c>
      <c r="F93" s="101">
        <v>57847860</v>
      </c>
      <c r="G93" s="101">
        <v>66929077</v>
      </c>
      <c r="H93" s="101"/>
      <c r="I93" s="101"/>
      <c r="J93" s="101"/>
      <c r="L93" s="101"/>
    </row>
    <row r="94" spans="2:14" x14ac:dyDescent="0.2">
      <c r="B94" s="101"/>
      <c r="C94" s="101"/>
      <c r="D94" s="101">
        <v>69386015</v>
      </c>
      <c r="E94" s="101">
        <v>132423011</v>
      </c>
      <c r="F94" s="101">
        <v>66022572</v>
      </c>
      <c r="G94" s="101">
        <v>64835812</v>
      </c>
      <c r="H94" s="101"/>
      <c r="I94" s="101"/>
      <c r="J94" s="101"/>
    </row>
    <row r="95" spans="2:14" x14ac:dyDescent="0.2">
      <c r="B95" s="101"/>
      <c r="C95" s="101"/>
      <c r="D95" s="101">
        <v>5620859</v>
      </c>
      <c r="E95" s="101">
        <v>54353203</v>
      </c>
      <c r="F95" s="101">
        <v>27460449</v>
      </c>
      <c r="G95" s="101">
        <v>27108006</v>
      </c>
      <c r="H95" s="101"/>
      <c r="I95" s="101"/>
      <c r="J95" s="101"/>
    </row>
    <row r="96" spans="2:14" x14ac:dyDescent="0.2">
      <c r="B96" s="101"/>
      <c r="C96" s="101"/>
      <c r="D96" s="101">
        <v>14989551</v>
      </c>
      <c r="E96" s="101">
        <v>47598047</v>
      </c>
      <c r="F96" s="101">
        <v>23853283</v>
      </c>
      <c r="G96" s="101">
        <v>32939141</v>
      </c>
      <c r="H96" s="101"/>
      <c r="I96" s="101"/>
      <c r="J96" s="101"/>
    </row>
    <row r="97" spans="2:12" x14ac:dyDescent="0.2">
      <c r="B97" s="101"/>
      <c r="C97" s="101"/>
      <c r="D97" s="101">
        <v>25749243</v>
      </c>
      <c r="E97" s="101">
        <v>129568571</v>
      </c>
      <c r="F97" s="101">
        <v>60875446</v>
      </c>
      <c r="G97" s="101">
        <v>50795728</v>
      </c>
      <c r="H97" s="101"/>
      <c r="I97" s="101"/>
      <c r="J97" s="101"/>
    </row>
    <row r="98" spans="2:12" x14ac:dyDescent="0.2">
      <c r="B98" s="101"/>
      <c r="C98" s="101"/>
      <c r="D98" s="101">
        <v>43537191</v>
      </c>
      <c r="E98" s="101">
        <v>9854529</v>
      </c>
      <c r="F98" s="101">
        <v>4837648</v>
      </c>
      <c r="G98" s="101">
        <v>10333738</v>
      </c>
      <c r="H98" s="101"/>
      <c r="I98" s="101"/>
      <c r="J98" s="101"/>
      <c r="L98" s="101"/>
    </row>
    <row r="99" spans="2:12" x14ac:dyDescent="0.2">
      <c r="B99" s="101"/>
      <c r="C99" s="101"/>
      <c r="D99" s="101">
        <v>342882890</v>
      </c>
      <c r="E99" s="101">
        <v>163256210</v>
      </c>
      <c r="F99" s="101">
        <v>92661712</v>
      </c>
      <c r="G99" s="101">
        <v>89947813</v>
      </c>
      <c r="H99" s="101"/>
      <c r="I99" s="101"/>
      <c r="J99" s="101"/>
    </row>
    <row r="100" spans="2:12" x14ac:dyDescent="0.2">
      <c r="B100" s="101"/>
      <c r="C100" s="101"/>
      <c r="D100" s="101">
        <v>9678311</v>
      </c>
      <c r="E100" s="101">
        <v>59270091</v>
      </c>
      <c r="F100" s="101">
        <v>28863666</v>
      </c>
      <c r="G100" s="101">
        <v>33738197</v>
      </c>
      <c r="H100" s="101"/>
      <c r="I100" s="101"/>
      <c r="J100" s="101"/>
    </row>
    <row r="101" spans="2:12" x14ac:dyDescent="0.2">
      <c r="B101" s="101"/>
      <c r="C101" s="101"/>
      <c r="D101" s="101">
        <v>100557573</v>
      </c>
      <c r="E101" s="101">
        <v>87772578</v>
      </c>
      <c r="F101" s="101">
        <v>46225509</v>
      </c>
      <c r="G101" s="101">
        <v>51002870</v>
      </c>
      <c r="H101" s="101"/>
      <c r="I101" s="101"/>
      <c r="J101" s="101"/>
    </row>
    <row r="102" spans="2:12" x14ac:dyDescent="0.2">
      <c r="B102" s="101"/>
      <c r="C102" s="101"/>
      <c r="D102" s="101">
        <v>162527994</v>
      </c>
      <c r="E102" s="101">
        <v>503423267</v>
      </c>
      <c r="F102" s="101">
        <v>282972814</v>
      </c>
      <c r="G102" s="101">
        <v>263091046</v>
      </c>
      <c r="H102" s="101"/>
      <c r="I102" s="101"/>
      <c r="J102" s="101"/>
    </row>
    <row r="103" spans="2:12" x14ac:dyDescent="0.2">
      <c r="B103" s="101"/>
      <c r="C103" s="101"/>
      <c r="D103" s="101">
        <v>409847706</v>
      </c>
      <c r="E103" s="101">
        <v>778076376</v>
      </c>
      <c r="F103" s="101">
        <v>440269463</v>
      </c>
      <c r="G103" s="101">
        <v>424081323</v>
      </c>
      <c r="H103" s="101"/>
      <c r="I103" s="101"/>
      <c r="J103" s="101"/>
    </row>
    <row r="104" spans="2:12" x14ac:dyDescent="0.2">
      <c r="B104" s="101"/>
      <c r="C104" s="101"/>
      <c r="D104" s="101">
        <v>32083748</v>
      </c>
      <c r="E104" s="101">
        <v>102452074</v>
      </c>
      <c r="F104" s="101">
        <v>50836761</v>
      </c>
      <c r="G104" s="101">
        <v>57247976</v>
      </c>
      <c r="H104" s="101"/>
      <c r="I104" s="101"/>
      <c r="J104" s="101"/>
    </row>
    <row r="105" spans="2:12" x14ac:dyDescent="0.2">
      <c r="B105" s="101"/>
      <c r="C105" s="101"/>
      <c r="D105" s="101">
        <v>8199520</v>
      </c>
      <c r="E105" s="101">
        <v>33137742</v>
      </c>
      <c r="F105" s="101">
        <v>17057842</v>
      </c>
      <c r="G105" s="101">
        <v>21510667</v>
      </c>
      <c r="H105" s="101"/>
      <c r="I105" s="101"/>
      <c r="J105" s="101"/>
    </row>
    <row r="106" spans="2:12" x14ac:dyDescent="0.2">
      <c r="B106" s="101"/>
      <c r="C106" s="101"/>
      <c r="D106" s="101">
        <v>343806199</v>
      </c>
      <c r="E106" s="101">
        <v>841697376</v>
      </c>
      <c r="F106" s="101">
        <v>472511796</v>
      </c>
      <c r="G106" s="101">
        <v>529293111</v>
      </c>
      <c r="H106" s="101"/>
      <c r="I106" s="101"/>
      <c r="J106" s="101"/>
    </row>
    <row r="107" spans="2:12" x14ac:dyDescent="0.2">
      <c r="D107" s="101">
        <v>10771298</v>
      </c>
      <c r="E107" s="101">
        <v>136106882</v>
      </c>
      <c r="F107" s="101">
        <v>68273740</v>
      </c>
      <c r="G107" s="101">
        <v>65592216</v>
      </c>
      <c r="H107" s="101"/>
      <c r="I107" s="101"/>
    </row>
    <row r="108" spans="2:12" x14ac:dyDescent="0.2">
      <c r="D108" s="101">
        <v>823460</v>
      </c>
      <c r="E108" s="101">
        <v>102107055</v>
      </c>
      <c r="F108" s="101">
        <v>50386581</v>
      </c>
      <c r="G108" s="101">
        <v>51671101</v>
      </c>
      <c r="H108" s="101"/>
      <c r="I108" s="101"/>
      <c r="J108" s="101"/>
      <c r="L108" s="101"/>
    </row>
    <row r="109" spans="2:12" x14ac:dyDescent="0.2">
      <c r="D109" s="101">
        <v>584377040</v>
      </c>
      <c r="E109" s="101">
        <v>904089111</v>
      </c>
      <c r="F109" s="101">
        <v>538998924</v>
      </c>
      <c r="G109" s="101">
        <v>463710438</v>
      </c>
      <c r="H109" s="101"/>
      <c r="I109" s="101"/>
      <c r="J109" s="101"/>
    </row>
    <row r="110" spans="2:12" x14ac:dyDescent="0.2">
      <c r="C110" s="99"/>
      <c r="D110" s="101">
        <v>7447839</v>
      </c>
      <c r="E110" s="101">
        <v>5297166</v>
      </c>
      <c r="F110" s="101">
        <v>2024759</v>
      </c>
      <c r="G110" s="101">
        <v>3127517</v>
      </c>
      <c r="H110" s="101"/>
      <c r="I110" s="101"/>
      <c r="J110" s="101"/>
    </row>
    <row r="111" spans="2:12" x14ac:dyDescent="0.2">
      <c r="D111" s="101">
        <v>24808293</v>
      </c>
      <c r="E111" s="101">
        <v>12165055</v>
      </c>
      <c r="F111" s="101">
        <v>7061542</v>
      </c>
      <c r="G111" s="101">
        <v>6565662</v>
      </c>
      <c r="H111" s="101"/>
      <c r="I111" s="101"/>
      <c r="J111" s="101"/>
    </row>
    <row r="112" spans="2:12" x14ac:dyDescent="0.2">
      <c r="D112" s="101">
        <v>2433830070</v>
      </c>
      <c r="E112" s="101">
        <v>4432980586</v>
      </c>
      <c r="F112" s="101">
        <v>2444718548</v>
      </c>
      <c r="G112" s="101">
        <v>2433830077</v>
      </c>
      <c r="H112" s="101"/>
      <c r="I112" s="101"/>
      <c r="J112" s="101"/>
    </row>
    <row r="114" spans="2:25" x14ac:dyDescent="0.2">
      <c r="D114" s="2" t="s">
        <v>70</v>
      </c>
    </row>
    <row r="116" spans="2:25" x14ac:dyDescent="0.2">
      <c r="B116" s="101"/>
      <c r="C116" s="101"/>
      <c r="D116" s="101"/>
      <c r="E116" s="101"/>
      <c r="F116" s="101"/>
      <c r="G116" s="101"/>
      <c r="H116" s="101"/>
      <c r="Y116" s="101"/>
    </row>
    <row r="117" spans="2:25" x14ac:dyDescent="0.2">
      <c r="B117" s="101"/>
      <c r="C117" s="101"/>
      <c r="D117" s="101"/>
      <c r="E117" s="101"/>
      <c r="F117" s="101"/>
      <c r="G117" s="101"/>
      <c r="H117" s="101"/>
    </row>
    <row r="118" spans="2:25" x14ac:dyDescent="0.2">
      <c r="B118" s="101"/>
      <c r="C118" s="101"/>
      <c r="D118" s="101"/>
      <c r="E118" s="101"/>
      <c r="F118" s="101"/>
      <c r="G118" s="101"/>
      <c r="H118" s="101"/>
    </row>
    <row r="119" spans="2:25" x14ac:dyDescent="0.2">
      <c r="B119" s="101"/>
      <c r="C119" s="101"/>
      <c r="D119" s="101"/>
      <c r="E119" s="101"/>
      <c r="F119" s="101"/>
      <c r="G119" s="101"/>
      <c r="H119" s="101"/>
    </row>
    <row r="120" spans="2:25" x14ac:dyDescent="0.2">
      <c r="B120" s="101"/>
      <c r="C120" s="101"/>
      <c r="D120" s="101"/>
      <c r="E120" s="101"/>
      <c r="F120" s="101"/>
      <c r="G120" s="101"/>
      <c r="H120" s="101"/>
    </row>
    <row r="121" spans="2:25" x14ac:dyDescent="0.2">
      <c r="B121" s="101"/>
      <c r="C121" s="101"/>
      <c r="D121" s="101"/>
      <c r="E121" s="101"/>
      <c r="F121" s="101"/>
      <c r="G121" s="101"/>
    </row>
    <row r="122" spans="2:25" x14ac:dyDescent="0.2">
      <c r="B122" s="101"/>
      <c r="C122" s="101"/>
      <c r="D122" s="101"/>
      <c r="E122" s="101"/>
      <c r="F122" s="101"/>
      <c r="G122" s="101"/>
      <c r="H122" s="101"/>
    </row>
    <row r="123" spans="2:25" x14ac:dyDescent="0.2">
      <c r="B123" s="101"/>
      <c r="C123" s="101"/>
      <c r="D123" s="101"/>
      <c r="E123" s="101"/>
      <c r="F123" s="101"/>
      <c r="G123" s="101"/>
    </row>
    <row r="124" spans="2:25" x14ac:dyDescent="0.2">
      <c r="B124" s="101"/>
      <c r="C124" s="101"/>
      <c r="D124" s="101"/>
      <c r="E124" s="101"/>
      <c r="F124" s="101"/>
      <c r="G124" s="101"/>
      <c r="H124" s="101"/>
    </row>
    <row r="125" spans="2:25" x14ac:dyDescent="0.2">
      <c r="B125" s="101"/>
      <c r="C125" s="101"/>
      <c r="D125" s="101"/>
      <c r="E125" s="101"/>
      <c r="F125" s="101"/>
      <c r="G125" s="101"/>
    </row>
    <row r="126" spans="2:25" x14ac:dyDescent="0.2">
      <c r="B126" s="101"/>
      <c r="C126" s="101"/>
      <c r="D126" s="101"/>
      <c r="E126" s="101"/>
      <c r="F126" s="101"/>
      <c r="G126" s="101"/>
      <c r="H126" s="101"/>
    </row>
    <row r="127" spans="2:25" x14ac:dyDescent="0.2">
      <c r="B127" s="101"/>
      <c r="C127" s="101"/>
      <c r="D127" s="101"/>
      <c r="E127" s="101"/>
      <c r="F127" s="101"/>
      <c r="G127" s="101"/>
    </row>
    <row r="128" spans="2:25" x14ac:dyDescent="0.2">
      <c r="B128" s="101"/>
      <c r="C128" s="101"/>
      <c r="D128" s="101"/>
      <c r="E128" s="101"/>
      <c r="F128" s="101"/>
      <c r="G128" s="101"/>
    </row>
    <row r="129" spans="2:8" x14ac:dyDescent="0.2">
      <c r="B129" s="101"/>
      <c r="C129" s="101"/>
      <c r="D129" s="101"/>
      <c r="E129" s="101"/>
      <c r="F129" s="101"/>
      <c r="G129" s="101"/>
    </row>
    <row r="130" spans="2:8" x14ac:dyDescent="0.2">
      <c r="B130" s="101"/>
      <c r="C130" s="101"/>
      <c r="D130" s="101"/>
      <c r="E130" s="101"/>
      <c r="F130" s="101"/>
      <c r="G130" s="101"/>
    </row>
    <row r="131" spans="2:8" x14ac:dyDescent="0.2">
      <c r="B131" s="101"/>
      <c r="C131" s="101"/>
      <c r="D131" s="101"/>
      <c r="E131" s="101"/>
      <c r="F131" s="101"/>
      <c r="G131" s="101"/>
    </row>
    <row r="132" spans="2:8" x14ac:dyDescent="0.2">
      <c r="B132" s="101"/>
      <c r="C132" s="101"/>
      <c r="D132" s="101"/>
      <c r="E132" s="101"/>
      <c r="F132" s="101"/>
      <c r="G132" s="101"/>
    </row>
    <row r="133" spans="2:8" x14ac:dyDescent="0.2">
      <c r="B133" s="101"/>
      <c r="C133" s="101"/>
      <c r="D133" s="101"/>
      <c r="E133" s="101"/>
      <c r="F133" s="101"/>
      <c r="G133" s="101"/>
    </row>
    <row r="134" spans="2:8" x14ac:dyDescent="0.2">
      <c r="B134" s="101"/>
      <c r="C134" s="101"/>
      <c r="D134" s="101"/>
      <c r="E134" s="101"/>
      <c r="F134" s="101"/>
      <c r="G134" s="101"/>
      <c r="H134" s="101"/>
    </row>
    <row r="135" spans="2:8" x14ac:dyDescent="0.2">
      <c r="B135" s="101"/>
      <c r="C135" s="101"/>
      <c r="D135" s="101"/>
      <c r="E135" s="101"/>
      <c r="F135" s="101"/>
      <c r="G135" s="101"/>
      <c r="H135" s="101"/>
    </row>
    <row r="136" spans="2:8" x14ac:dyDescent="0.2">
      <c r="B136" s="101"/>
      <c r="C136" s="101"/>
      <c r="D136" s="101"/>
      <c r="E136" s="101"/>
      <c r="F136" s="101"/>
      <c r="G136" s="101"/>
      <c r="H136" s="101"/>
    </row>
    <row r="137" spans="2:8" x14ac:dyDescent="0.2">
      <c r="B137" s="101"/>
      <c r="C137" s="101"/>
      <c r="D137" s="101"/>
      <c r="E137" s="101"/>
      <c r="F137" s="101"/>
      <c r="G137" s="101"/>
      <c r="H137" s="101"/>
    </row>
    <row r="141" spans="2:8" x14ac:dyDescent="0.2">
      <c r="C141" s="99"/>
    </row>
    <row r="147" spans="2:8" x14ac:dyDescent="0.2">
      <c r="B147" s="101"/>
      <c r="C147" s="101"/>
      <c r="D147" s="101"/>
      <c r="E147" s="101"/>
      <c r="F147" s="101"/>
      <c r="G147" s="101"/>
      <c r="H147" s="101"/>
    </row>
    <row r="148" spans="2:8" x14ac:dyDescent="0.2">
      <c r="B148" s="101"/>
      <c r="C148" s="101"/>
      <c r="D148" s="101"/>
      <c r="E148" s="101"/>
      <c r="F148" s="101"/>
      <c r="G148" s="101"/>
      <c r="H148" s="101"/>
    </row>
    <row r="149" spans="2:8" x14ac:dyDescent="0.2">
      <c r="B149" s="101"/>
      <c r="C149" s="101"/>
      <c r="D149" s="101"/>
      <c r="E149" s="101"/>
      <c r="F149" s="101"/>
      <c r="G149" s="101"/>
      <c r="H149" s="101"/>
    </row>
    <row r="150" spans="2:8" x14ac:dyDescent="0.2">
      <c r="B150" s="101"/>
      <c r="C150" s="101"/>
      <c r="D150" s="101"/>
      <c r="E150" s="101"/>
      <c r="F150" s="101"/>
      <c r="G150" s="101"/>
      <c r="H150" s="101"/>
    </row>
    <row r="151" spans="2:8" x14ac:dyDescent="0.2">
      <c r="B151" s="101"/>
      <c r="C151" s="101"/>
      <c r="D151" s="101"/>
      <c r="E151" s="101"/>
      <c r="F151" s="101"/>
      <c r="G151" s="101"/>
      <c r="H151" s="101"/>
    </row>
    <row r="152" spans="2:8" x14ac:dyDescent="0.2">
      <c r="B152" s="101"/>
      <c r="C152" s="101"/>
      <c r="D152" s="101"/>
      <c r="E152" s="101"/>
      <c r="F152" s="101"/>
      <c r="G152" s="101"/>
    </row>
    <row r="153" spans="2:8" x14ac:dyDescent="0.2">
      <c r="B153" s="101"/>
      <c r="C153" s="101"/>
      <c r="D153" s="101"/>
      <c r="E153" s="101"/>
      <c r="F153" s="101"/>
      <c r="G153" s="101"/>
      <c r="H153" s="101"/>
    </row>
    <row r="154" spans="2:8" x14ac:dyDescent="0.2">
      <c r="B154" s="101"/>
      <c r="C154" s="101"/>
      <c r="D154" s="101"/>
      <c r="E154" s="101"/>
      <c r="F154" s="101"/>
      <c r="G154" s="101"/>
    </row>
    <row r="155" spans="2:8" x14ac:dyDescent="0.2">
      <c r="B155" s="101"/>
      <c r="C155" s="101"/>
      <c r="D155" s="101"/>
      <c r="E155" s="101"/>
      <c r="F155" s="101"/>
      <c r="G155" s="101"/>
      <c r="H155" s="101"/>
    </row>
    <row r="156" spans="2:8" x14ac:dyDescent="0.2">
      <c r="B156" s="101"/>
      <c r="C156" s="101"/>
      <c r="D156" s="101"/>
      <c r="E156" s="101"/>
      <c r="F156" s="101"/>
      <c r="G156" s="101"/>
    </row>
    <row r="157" spans="2:8" x14ac:dyDescent="0.2">
      <c r="B157" s="101"/>
      <c r="C157" s="101"/>
      <c r="D157" s="101"/>
      <c r="E157" s="101"/>
      <c r="F157" s="101"/>
      <c r="G157" s="101"/>
      <c r="H157" s="101"/>
    </row>
    <row r="158" spans="2:8" x14ac:dyDescent="0.2">
      <c r="B158" s="101"/>
      <c r="C158" s="101"/>
      <c r="D158" s="101"/>
      <c r="E158" s="101"/>
      <c r="F158" s="101"/>
      <c r="G158" s="101"/>
    </row>
    <row r="159" spans="2:8" x14ac:dyDescent="0.2">
      <c r="B159" s="101"/>
      <c r="C159" s="101"/>
      <c r="D159" s="101"/>
      <c r="E159" s="101"/>
      <c r="F159" s="101"/>
      <c r="G159" s="101"/>
    </row>
    <row r="160" spans="2:8" x14ac:dyDescent="0.2">
      <c r="B160" s="101"/>
      <c r="C160" s="101"/>
      <c r="D160" s="101"/>
      <c r="E160" s="101"/>
      <c r="F160" s="101"/>
      <c r="G160" s="101"/>
    </row>
    <row r="161" spans="2:8" x14ac:dyDescent="0.2">
      <c r="B161" s="101"/>
      <c r="C161" s="101"/>
      <c r="D161" s="101"/>
      <c r="E161" s="101"/>
      <c r="F161" s="101"/>
      <c r="G161" s="101"/>
    </row>
    <row r="162" spans="2:8" x14ac:dyDescent="0.2">
      <c r="B162" s="101"/>
      <c r="C162" s="101"/>
      <c r="D162" s="101"/>
      <c r="E162" s="101"/>
      <c r="F162" s="101"/>
      <c r="G162" s="101"/>
    </row>
    <row r="163" spans="2:8" x14ac:dyDescent="0.2">
      <c r="B163" s="101"/>
      <c r="C163" s="101"/>
      <c r="D163" s="101"/>
      <c r="E163" s="101"/>
      <c r="F163" s="101"/>
      <c r="G163" s="101"/>
    </row>
    <row r="164" spans="2:8" x14ac:dyDescent="0.2">
      <c r="B164" s="101"/>
      <c r="C164" s="101"/>
      <c r="D164" s="101"/>
      <c r="E164" s="101"/>
      <c r="F164" s="101"/>
      <c r="G164" s="101"/>
    </row>
    <row r="165" spans="2:8" x14ac:dyDescent="0.2">
      <c r="B165" s="101"/>
      <c r="C165" s="101"/>
      <c r="D165" s="101"/>
      <c r="E165" s="101"/>
      <c r="F165" s="101"/>
      <c r="G165" s="101"/>
      <c r="H165" s="101"/>
    </row>
    <row r="166" spans="2:8" x14ac:dyDescent="0.2">
      <c r="B166" s="101"/>
      <c r="C166" s="101"/>
      <c r="D166" s="101"/>
      <c r="E166" s="101"/>
      <c r="F166" s="101"/>
      <c r="G166" s="101"/>
      <c r="H166" s="101"/>
    </row>
    <row r="167" spans="2:8" x14ac:dyDescent="0.2">
      <c r="B167" s="101"/>
      <c r="C167" s="101"/>
      <c r="D167" s="101"/>
      <c r="E167" s="101"/>
      <c r="F167" s="101"/>
      <c r="G167" s="101"/>
      <c r="H167" s="101"/>
    </row>
    <row r="168" spans="2:8" x14ac:dyDescent="0.2">
      <c r="B168" s="101"/>
      <c r="C168" s="101"/>
      <c r="D168" s="101"/>
      <c r="E168" s="101"/>
      <c r="F168" s="101"/>
      <c r="G168" s="101"/>
      <c r="H168" s="101"/>
    </row>
    <row r="172" spans="2:8" x14ac:dyDescent="0.2">
      <c r="C172" s="99"/>
    </row>
    <row r="178" spans="2:8" x14ac:dyDescent="0.2">
      <c r="B178" s="101"/>
      <c r="C178" s="101"/>
      <c r="D178" s="101"/>
      <c r="E178" s="101"/>
      <c r="F178" s="101"/>
      <c r="G178" s="101"/>
      <c r="H178" s="101"/>
    </row>
    <row r="179" spans="2:8" x14ac:dyDescent="0.2">
      <c r="B179" s="101"/>
      <c r="C179" s="101"/>
      <c r="D179" s="101"/>
      <c r="E179" s="101"/>
      <c r="F179" s="101"/>
      <c r="G179" s="101"/>
    </row>
    <row r="180" spans="2:8" x14ac:dyDescent="0.2">
      <c r="B180" s="101"/>
      <c r="C180" s="101"/>
      <c r="D180" s="101"/>
      <c r="E180" s="101"/>
      <c r="F180" s="101"/>
      <c r="G180" s="101"/>
      <c r="H180" s="101"/>
    </row>
    <row r="181" spans="2:8" x14ac:dyDescent="0.2">
      <c r="B181" s="101"/>
      <c r="C181" s="101"/>
      <c r="D181" s="101"/>
      <c r="E181" s="101"/>
      <c r="F181" s="101"/>
      <c r="G181" s="101"/>
      <c r="H181" s="101"/>
    </row>
    <row r="182" spans="2:8" x14ac:dyDescent="0.2">
      <c r="B182" s="101"/>
      <c r="C182" s="101"/>
      <c r="D182" s="101"/>
      <c r="E182" s="101"/>
      <c r="F182" s="101"/>
      <c r="G182" s="101"/>
      <c r="H182" s="101"/>
    </row>
    <row r="183" spans="2:8" x14ac:dyDescent="0.2">
      <c r="B183" s="101"/>
      <c r="C183" s="101"/>
      <c r="D183" s="101"/>
      <c r="E183" s="101"/>
      <c r="F183" s="101"/>
      <c r="G183" s="101"/>
    </row>
    <row r="184" spans="2:8" x14ac:dyDescent="0.2">
      <c r="B184" s="101"/>
      <c r="C184" s="101"/>
      <c r="D184" s="101"/>
      <c r="E184" s="101"/>
      <c r="F184" s="101"/>
      <c r="G184" s="101"/>
      <c r="H184" s="101"/>
    </row>
    <row r="185" spans="2:8" x14ac:dyDescent="0.2">
      <c r="B185" s="101"/>
      <c r="C185" s="101"/>
      <c r="D185" s="101"/>
      <c r="E185" s="101"/>
      <c r="F185" s="101"/>
      <c r="G185" s="101"/>
    </row>
    <row r="186" spans="2:8" x14ac:dyDescent="0.2">
      <c r="B186" s="101"/>
      <c r="C186" s="101"/>
      <c r="D186" s="101"/>
      <c r="E186" s="101"/>
      <c r="F186" s="101"/>
      <c r="G186" s="101"/>
      <c r="H186" s="101"/>
    </row>
    <row r="187" spans="2:8" x14ac:dyDescent="0.2">
      <c r="B187" s="101"/>
      <c r="C187" s="101"/>
      <c r="D187" s="101"/>
      <c r="E187" s="101"/>
      <c r="F187" s="101"/>
      <c r="G187" s="101"/>
    </row>
    <row r="188" spans="2:8" x14ac:dyDescent="0.2">
      <c r="B188" s="101"/>
      <c r="C188" s="101"/>
      <c r="D188" s="101"/>
      <c r="E188" s="101"/>
      <c r="F188" s="101"/>
      <c r="G188" s="101"/>
      <c r="H188" s="101"/>
    </row>
    <row r="189" spans="2:8" x14ac:dyDescent="0.2">
      <c r="B189" s="101"/>
      <c r="C189" s="101"/>
      <c r="D189" s="101"/>
      <c r="E189" s="101"/>
      <c r="F189" s="101"/>
      <c r="G189" s="101"/>
    </row>
    <row r="190" spans="2:8" x14ac:dyDescent="0.2">
      <c r="B190" s="101"/>
      <c r="C190" s="101"/>
      <c r="D190" s="101"/>
      <c r="E190" s="101"/>
      <c r="F190" s="101"/>
      <c r="G190" s="101"/>
    </row>
    <row r="191" spans="2:8" x14ac:dyDescent="0.2">
      <c r="B191" s="101"/>
      <c r="C191" s="101"/>
      <c r="D191" s="101"/>
      <c r="E191" s="101"/>
      <c r="F191" s="101"/>
      <c r="G191" s="101"/>
    </row>
    <row r="192" spans="2:8" x14ac:dyDescent="0.2">
      <c r="B192" s="101"/>
      <c r="C192" s="101"/>
      <c r="D192" s="101"/>
      <c r="E192" s="101"/>
      <c r="F192" s="101"/>
      <c r="G192" s="101"/>
    </row>
    <row r="193" spans="2:8" x14ac:dyDescent="0.2">
      <c r="B193" s="101"/>
      <c r="C193" s="101"/>
      <c r="D193" s="101"/>
      <c r="E193" s="101"/>
      <c r="F193" s="101"/>
      <c r="G193" s="101"/>
      <c r="H193" s="101"/>
    </row>
    <row r="194" spans="2:8" x14ac:dyDescent="0.2">
      <c r="B194" s="101"/>
      <c r="C194" s="101"/>
      <c r="D194" s="101"/>
      <c r="E194" s="101"/>
      <c r="F194" s="101"/>
      <c r="G194" s="101"/>
    </row>
    <row r="195" spans="2:8" x14ac:dyDescent="0.2">
      <c r="B195" s="101"/>
      <c r="C195" s="101"/>
      <c r="D195" s="101"/>
      <c r="E195" s="101"/>
      <c r="F195" s="101"/>
      <c r="G195" s="101"/>
    </row>
    <row r="196" spans="2:8" x14ac:dyDescent="0.2">
      <c r="B196" s="101"/>
      <c r="C196" s="101"/>
      <c r="D196" s="101"/>
      <c r="E196" s="101"/>
      <c r="F196" s="101"/>
      <c r="G196" s="101"/>
      <c r="H196" s="101"/>
    </row>
    <row r="197" spans="2:8" x14ac:dyDescent="0.2">
      <c r="B197" s="101"/>
      <c r="C197" s="101"/>
      <c r="D197" s="101"/>
      <c r="E197" s="101"/>
      <c r="F197" s="101"/>
      <c r="G197" s="101"/>
      <c r="H197" s="101"/>
    </row>
    <row r="198" spans="2:8" x14ac:dyDescent="0.2">
      <c r="B198" s="101"/>
      <c r="C198" s="101"/>
      <c r="D198" s="101"/>
      <c r="E198" s="101"/>
      <c r="F198" s="101"/>
      <c r="G198" s="101"/>
      <c r="H198" s="101"/>
    </row>
    <row r="199" spans="2:8" x14ac:dyDescent="0.2">
      <c r="B199" s="101"/>
      <c r="C199" s="101"/>
      <c r="D199" s="101"/>
      <c r="E199" s="101"/>
      <c r="F199" s="101"/>
      <c r="G199" s="101"/>
      <c r="H199" s="101"/>
    </row>
  </sheetData>
  <mergeCells count="14">
    <mergeCell ref="B29:J29"/>
    <mergeCell ref="B1:N1"/>
    <mergeCell ref="B2:B3"/>
    <mergeCell ref="C2:N2"/>
    <mergeCell ref="O2:O3"/>
    <mergeCell ref="B28:J28"/>
    <mergeCell ref="B62:J62"/>
    <mergeCell ref="B63:O63"/>
    <mergeCell ref="B30:J30"/>
    <mergeCell ref="B32:N32"/>
    <mergeCell ref="B33:B34"/>
    <mergeCell ref="C33:N33"/>
    <mergeCell ref="O33:O34"/>
    <mergeCell ref="B61:J61"/>
  </mergeCells>
  <printOptions horizontalCentered="1" verticalCentered="1"/>
  <pageMargins left="0.43307086614173229" right="0.43307086614173229" top="0.39370078740157483" bottom="0.19685039370078741" header="0.31496062992125984" footer="0.15748031496062992"/>
  <pageSetup paperSize="9" scale="42" orientation="landscape" r:id="rId1"/>
  <headerFooter>
    <oddHeader>&amp;R&amp;"B Jalal,Bold"ماهنامه آماری 7 ماهه  1402  راه آهن جمهوري اسلامي ايران</oddHeader>
    <oddFooter>&amp;L&amp;"B Jalal,Regular"5&amp;R&amp;"Zar,Normal"گروه آمار و اطلاعات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تناژوتن کیلومتر</vt:lpstr>
      <vt:lpstr>Sheet1</vt:lpstr>
      <vt:lpstr>'تناژوتن کیلومتر'!Print_Area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roghani_r</dc:creator>
  <cp:lastModifiedBy>roghani_r</cp:lastModifiedBy>
  <dcterms:created xsi:type="dcterms:W3CDTF">2015-06-05T18:17:20Z</dcterms:created>
  <dcterms:modified xsi:type="dcterms:W3CDTF">2025-07-15T06:06:29Z</dcterms:modified>
</cp:coreProperties>
</file>